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1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<sst xmlns="http://schemas.openxmlformats.org/spreadsheetml/2006/main" count="336" uniqueCount="121">
  <si>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</si>
  <si>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</si>
  <si>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</si>
  <si>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</si>
  <si>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</si>
  <si>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</si>
  <si>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</si>
  <si>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</si>
  <si>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</si>
  <si>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</si>
  <si>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</si>
  <si>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</si>
  <si>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</si>
  <si>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</si>
  <si>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</si>
  <si>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</si>
  <si>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</si>
  <si>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</si>
  <si>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</si>
  <si>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</si>
  <si>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</si>
  <si>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</si>
  <si>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</si>
  <si>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</si>
  <si>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</si>
  <si>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</si>
  <si>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</si>
  <si>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</si>
  <si>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</si>
  <si>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</si>
  <si>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</si>
  <si>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</si>
  <si>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</si>
  <si>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</si>
  <si>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</si>
  <si>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</si>
  <si>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</si>
  <si>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</si>
  <si>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</si>
  <si>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</si>
  <si>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</si>
  <si>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</si>
  <si>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</si>
  <si>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</si>
  <si>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</si>
  <si>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</si>
  <si>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</si>
  <si>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</si>
  <si>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</si>
  <si>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</si>
  <si>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</si>
  <si>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</si>
  <si>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</si>
  <si>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</si>
  <si>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</si>
  <si>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</si>
  <si>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</si>
  <si>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</si>
  <si>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</si>
  <si>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</si>
  <si>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</si>
  <si>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</si>
  <si>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</si>
  <si>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</si>
  <si>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</si>
  <si>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</si>
  <si>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</si>
  <si>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</si>
  <si>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</si>
  <si>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</si>
  <si>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</si>
  <si>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</si>
  <si>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</si>
  <si>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</si>
  <si>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</si>
  <si>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</si>
  <si>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</si>
  <si>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</si>
  <si>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</si>
  <si>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</si>
  <si>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</si>
  <si>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</si>
  <si>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</si>
  <si>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</si>
  <si>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</si>
  <si>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</si>
  <si>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</si>
  <si>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</si>
  <si>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</si>
  <si>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</si>
  <si>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</si>
  <si>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</si>
  <si>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</si>
  <si>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</si>
  <si>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</si>
  <si>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</si>
  <si>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</si>
  <si>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</si>
  <si>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</si>
  <si>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</si>
  <si>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</si>
  <si>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</si>
  <si>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</si>
  <si>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</si>
  <si>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</si>
  <si>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</si>
  <si>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25.11</t>
  </si>
  <si>
    <t>минус 16, ясно</t>
  </si>
  <si>
    <t>минус 9, облачно</t>
  </si>
  <si>
    <t>минус 4, ясно</t>
  </si>
  <si>
    <t>минус 15, ясно</t>
  </si>
  <si>
    <t>минус 23, ясно</t>
  </si>
  <si>
    <t>минус 12, ясно</t>
  </si>
  <si>
    <t>минус 18, ясно</t>
  </si>
  <si>
    <t>минус 13</t>
  </si>
  <si>
    <t>10, ясно</t>
  </si>
  <si>
    <t>минус 19, ясно</t>
  </si>
  <si>
    <t>Уборка зерновых и зернобобовых культур                                    26.11.2019</t>
  </si>
  <si>
    <t xml:space="preserve">Уборка технических культур, кукурузы на силос, картофеля и овощей     26.11.2019                                                              </t>
  </si>
  <si>
    <t>26.11</t>
  </si>
  <si>
    <t>Оперативная информация об агрометеорологических условиях  на территори Ульяновской области по состоянию на 26.11.2019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</si>
</sst>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174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>
      <alignment horizontal="center" vertical="center" wrapText="1"/>
    </xf>
    <xf numFmtId="174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2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3" xfId="81" applyFont="1" applyFill="1" applyBorder="1" applyAlignment="1" applyProtection="1">
      <alignment horizontal="center" vertical="center" wrapText="1"/>
      <protection locked="0"/>
    </xf>
    <xf numFmtId="172" fontId="19" fillId="0" borderId="43" xfId="0" applyNumberFormat="1" applyFont="1" applyFill="1" applyBorder="1" applyAlignment="1">
      <alignment horizontal="center" vertical="center" wrapText="1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6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0" xfId="81" applyNumberFormat="1" applyFont="1" applyFill="1" applyBorder="1" applyAlignment="1" applyProtection="1">
      <alignment horizontal="center" vertical="center" wrapText="1"/>
      <protection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81" applyNumberFormat="1" applyFont="1" applyFill="1" applyBorder="1" applyAlignment="1" applyProtection="1">
      <alignment horizontal="center" vertical="center" wrapText="1"/>
      <protection/>
    </xf>
    <xf numFmtId="3" fontId="20" fillId="0" borderId="52" xfId="83" applyNumberFormat="1" applyFont="1" applyFill="1" applyBorder="1" applyAlignment="1" applyProtection="1">
      <alignment horizontal="center" vertical="center" wrapText="1"/>
      <protection/>
    </xf>
    <xf numFmtId="172" fontId="20" fillId="0" borderId="53" xfId="81" applyNumberFormat="1" applyFont="1" applyFill="1" applyBorder="1" applyAlignment="1" applyProtection="1">
      <alignment horizontal="center" vertical="center" wrapText="1"/>
      <protection/>
    </xf>
    <xf numFmtId="0" fontId="20" fillId="0" borderId="54" xfId="81" applyFont="1" applyFill="1" applyBorder="1" applyAlignment="1" applyProtection="1">
      <alignment horizontal="center" vertical="center" wrapText="1"/>
      <protection/>
    </xf>
    <xf numFmtId="0" fontId="20" fillId="0" borderId="51" xfId="81" applyFont="1" applyFill="1" applyBorder="1" applyAlignment="1" applyProtection="1">
      <alignment horizontal="center" vertical="center" wrapText="1"/>
      <protection/>
    </xf>
    <xf numFmtId="172" fontId="20" fillId="0" borderId="51" xfId="0" applyNumberFormat="1" applyFont="1" applyFill="1" applyBorder="1" applyAlignment="1">
      <alignment horizontal="center" vertical="center" wrapText="1"/>
    </xf>
    <xf numFmtId="172" fontId="20" fillId="0" borderId="55" xfId="81" applyNumberFormat="1" applyFont="1" applyFill="1" applyBorder="1" applyAlignment="1" applyProtection="1">
      <alignment horizontal="center" vertical="center" wrapText="1"/>
      <protection/>
    </xf>
    <xf numFmtId="0" fontId="19" fillId="0" borderId="56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2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2" xfId="81" applyFont="1" applyFill="1" applyBorder="1" applyAlignment="1" applyProtection="1">
      <alignment horizontal="center" vertical="center" wrapText="1"/>
      <protection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72" fontId="21" fillId="0" borderId="60" xfId="0" applyNumberFormat="1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4" xfId="81" applyNumberFormat="1" applyFont="1" applyFill="1" applyBorder="1" applyAlignment="1" applyProtection="1">
      <alignment horizontal="center" vertical="center" wrapText="1"/>
      <protection/>
    </xf>
    <xf numFmtId="172" fontId="20" fillId="0" borderId="55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1" xfId="81" applyNumberFormat="1" applyFont="1" applyFill="1" applyBorder="1" applyAlignment="1" applyProtection="1">
      <alignment horizontal="center" vertical="center" wrapText="1"/>
      <protection/>
    </xf>
    <xf numFmtId="0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5" xfId="81" applyFont="1" applyFill="1" applyBorder="1" applyAlignment="1" applyProtection="1">
      <alignment horizontal="center" vertical="center" wrapText="1"/>
      <protection/>
    </xf>
    <xf numFmtId="172" fontId="20" fillId="0" borderId="55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7" xfId="81" applyFont="1" applyFill="1" applyBorder="1" applyAlignment="1" applyProtection="1">
      <alignment horizontal="left" vertical="center" wrapText="1"/>
      <protection locked="0"/>
    </xf>
    <xf numFmtId="3" fontId="21" fillId="0" borderId="68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71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0" applyNumberFormat="1" applyFont="1" applyFill="1" applyBorder="1" applyAlignment="1">
      <alignment horizontal="center" vertical="center" wrapText="1"/>
    </xf>
    <xf numFmtId="174" fontId="21" fillId="0" borderId="70" xfId="83" applyNumberFormat="1" applyFont="1" applyFill="1" applyBorder="1" applyAlignment="1" applyProtection="1">
      <alignment horizontal="right" vertical="center" wrapText="1"/>
      <protection/>
    </xf>
    <xf numFmtId="0" fontId="21" fillId="0" borderId="71" xfId="81" applyFont="1" applyFill="1" applyBorder="1" applyAlignment="1" applyProtection="1">
      <alignment horizontal="center" vertical="center" wrapText="1"/>
      <protection/>
    </xf>
    <xf numFmtId="174" fontId="21" fillId="0" borderId="52" xfId="0" applyNumberFormat="1" applyFont="1" applyFill="1" applyBorder="1" applyAlignment="1">
      <alignment horizontal="right" vertical="center" wrapText="1"/>
    </xf>
    <xf numFmtId="174" fontId="21" fillId="0" borderId="72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3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2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1" xfId="83" applyFont="1" applyFill="1" applyBorder="1" applyAlignment="1" applyProtection="1">
      <alignment horizontal="right" vertical="center" wrapText="1"/>
      <protection/>
    </xf>
    <xf numFmtId="1" fontId="21" fillId="0" borderId="52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1" xfId="83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4" xfId="83" applyFont="1" applyFill="1" applyBorder="1" applyAlignment="1" applyProtection="1">
      <alignment horizontal="center" vertical="center" wrapText="1"/>
      <protection/>
    </xf>
    <xf numFmtId="0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5" xfId="83" applyNumberFormat="1" applyFont="1" applyFill="1" applyBorder="1" applyAlignment="1" applyProtection="1">
      <alignment horizontal="center" vertical="center" wrapText="1"/>
      <protection/>
    </xf>
    <xf numFmtId="0" fontId="21" fillId="0" borderId="51" xfId="83" applyFont="1" applyFill="1" applyBorder="1" applyAlignment="1" applyProtection="1">
      <alignment horizontal="center" vertical="center" wrapText="1"/>
      <protection/>
    </xf>
    <xf numFmtId="172" fontId="21" fillId="0" borderId="5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4" xfId="83" applyNumberFormat="1" applyFont="1" applyFill="1" applyBorder="1" applyAlignment="1" applyProtection="1">
      <alignment horizontal="center" vertical="center" wrapText="1"/>
      <protection/>
    </xf>
    <xf numFmtId="1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75" xfId="83" applyNumberFormat="1" applyFont="1" applyFill="1" applyBorder="1" applyAlignment="1" applyProtection="1">
      <alignment horizontal="center" vertical="center" wrapText="1"/>
      <protection/>
    </xf>
    <xf numFmtId="0" fontId="21" fillId="0" borderId="74" xfId="83" applyFont="1" applyFill="1" applyBorder="1" applyAlignment="1" applyProtection="1">
      <alignment horizontal="center" vertical="center" wrapText="1"/>
      <protection/>
    </xf>
    <xf numFmtId="0" fontId="21" fillId="0" borderId="76" xfId="83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1" fontId="21" fillId="0" borderId="64" xfId="81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29" fillId="0" borderId="77" xfId="77" applyNumberFormat="1" applyFont="1" applyFill="1" applyBorder="1" applyAlignment="1">
      <alignment horizontal="center" vertical="center"/>
      <protection/>
    </xf>
    <xf numFmtId="49" fontId="29" fillId="0" borderId="78" xfId="77" applyNumberFormat="1" applyFont="1" applyFill="1" applyBorder="1" applyAlignment="1">
      <alignment horizontal="center" vertical="center"/>
      <protection/>
    </xf>
    <xf numFmtId="0" fontId="29" fillId="0" borderId="79" xfId="84" applyFont="1" applyFill="1" applyBorder="1" applyAlignment="1" applyProtection="1">
      <alignment horizontal="center" vertical="center"/>
      <protection locked="0"/>
    </xf>
    <xf numFmtId="0" fontId="29" fillId="0" borderId="78" xfId="84" applyFont="1" applyFill="1" applyBorder="1" applyAlignment="1" applyProtection="1">
      <alignment horizontal="center" vertical="center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4" fontId="21" fillId="0" borderId="72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46" xfId="81" applyNumberFormat="1" applyFont="1" applyFill="1" applyBorder="1" applyAlignment="1" applyProtection="1">
      <alignment horizontal="center" vertical="center" wrapText="1"/>
      <protection/>
    </xf>
    <xf numFmtId="0" fontId="20" fillId="0" borderId="80" xfId="74" applyFont="1" applyFill="1" applyBorder="1" applyAlignment="1" applyProtection="1">
      <alignment horizontal="center" vertical="center" textRotation="90" wrapText="1"/>
      <protection locked="0"/>
    </xf>
    <xf numFmtId="0" fontId="19" fillId="0" borderId="81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76" xfId="81" applyFont="1" applyFill="1" applyBorder="1" applyAlignment="1" applyProtection="1">
      <alignment horizontal="center" vertical="center" wrapText="1"/>
      <protection/>
    </xf>
    <xf numFmtId="172" fontId="21" fillId="0" borderId="82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83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84" xfId="84" applyNumberFormat="1" applyFont="1" applyFill="1" applyBorder="1" applyAlignment="1" applyProtection="1">
      <alignment horizontal="center" vertic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 locked="0"/>
    </xf>
    <xf numFmtId="0" fontId="29" fillId="0" borderId="86" xfId="77" applyFont="1" applyFill="1" applyBorder="1" applyAlignment="1">
      <alignment vertical="top" wrapText="1"/>
      <protection/>
    </xf>
    <xf numFmtId="1" fontId="29" fillId="0" borderId="87" xfId="77" applyNumberFormat="1" applyFont="1" applyFill="1" applyBorder="1" applyAlignment="1">
      <alignment horizontal="center"/>
      <protection/>
    </xf>
    <xf numFmtId="1" fontId="29" fillId="0" borderId="88" xfId="77" applyNumberFormat="1" applyFont="1" applyFill="1" applyBorder="1" applyAlignment="1">
      <alignment horizontal="center"/>
      <protection/>
    </xf>
    <xf numFmtId="172" fontId="29" fillId="0" borderId="89" xfId="84" applyNumberFormat="1" applyFont="1" applyFill="1" applyBorder="1" applyAlignment="1" applyProtection="1">
      <alignment horizontal="center" vertical="center"/>
      <protection locked="0"/>
    </xf>
    <xf numFmtId="172" fontId="29" fillId="0" borderId="88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90" xfId="84" applyNumberFormat="1" applyFont="1" applyFill="1" applyBorder="1" applyAlignment="1" applyProtection="1">
      <alignment horizontal="center"/>
      <protection locked="0"/>
    </xf>
    <xf numFmtId="172" fontId="29" fillId="0" borderId="91" xfId="84" applyNumberFormat="1" applyFont="1" applyFill="1" applyBorder="1" applyAlignment="1" applyProtection="1">
      <alignment horizontal="center"/>
      <protection locked="0"/>
    </xf>
    <xf numFmtId="172" fontId="29" fillId="0" borderId="92" xfId="84" applyNumberFormat="1" applyFont="1" applyFill="1" applyBorder="1" applyAlignment="1" applyProtection="1">
      <alignment horizontal="center"/>
      <protection locked="0"/>
    </xf>
    <xf numFmtId="172" fontId="29" fillId="0" borderId="93" xfId="84" applyNumberFormat="1" applyFont="1" applyFill="1" applyBorder="1" applyAlignment="1" applyProtection="1">
      <alignment horizontal="center"/>
      <protection locked="0"/>
    </xf>
    <xf numFmtId="172" fontId="29" fillId="0" borderId="94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86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41" xfId="77" applyFont="1" applyFill="1" applyBorder="1" applyAlignment="1">
      <alignment vertical="top" wrapText="1"/>
      <protection/>
    </xf>
    <xf numFmtId="0" fontId="29" fillId="0" borderId="95" xfId="77" applyFont="1" applyFill="1" applyBorder="1" applyAlignment="1">
      <alignment horizontal="center"/>
      <protection/>
    </xf>
    <xf numFmtId="0" fontId="29" fillId="0" borderId="96" xfId="77" applyFont="1" applyFill="1" applyBorder="1" applyAlignment="1">
      <alignment horizontal="center"/>
      <protection/>
    </xf>
    <xf numFmtId="172" fontId="29" fillId="0" borderId="95" xfId="77" applyNumberFormat="1" applyFont="1" applyFill="1" applyBorder="1" applyAlignment="1">
      <alignment horizontal="center"/>
      <protection/>
    </xf>
    <xf numFmtId="172" fontId="29" fillId="0" borderId="96" xfId="77" applyNumberFormat="1" applyFont="1" applyFill="1" applyBorder="1" applyAlignment="1">
      <alignment horizontal="center"/>
      <protection/>
    </xf>
    <xf numFmtId="172" fontId="29" fillId="0" borderId="41" xfId="77" applyNumberFormat="1" applyFont="1" applyFill="1" applyBorder="1" applyAlignment="1">
      <alignment horizontal="center"/>
      <protection/>
    </xf>
    <xf numFmtId="172" fontId="29" fillId="0" borderId="95" xfId="84" applyNumberFormat="1" applyFont="1" applyFill="1" applyBorder="1" applyAlignment="1" applyProtection="1">
      <alignment horizontal="center" vertical="center"/>
      <protection locked="0"/>
    </xf>
    <xf numFmtId="172" fontId="29" fillId="0" borderId="96" xfId="84" applyNumberFormat="1" applyFont="1" applyFill="1" applyBorder="1" applyAlignment="1" applyProtection="1">
      <alignment horizontal="center" vertical="center"/>
      <protection locked="0"/>
    </xf>
    <xf numFmtId="172" fontId="29" fillId="0" borderId="95" xfId="84" applyNumberFormat="1" applyFont="1" applyFill="1" applyBorder="1" applyAlignment="1" applyProtection="1">
      <alignment horizontal="center"/>
      <protection/>
    </xf>
    <xf numFmtId="172" fontId="29" fillId="0" borderId="96" xfId="84" applyNumberFormat="1" applyFont="1" applyFill="1" applyBorder="1" applyAlignment="1" applyProtection="1">
      <alignment horizontal="center"/>
      <protection/>
    </xf>
    <xf numFmtId="172" fontId="29" fillId="0" borderId="40" xfId="84" applyNumberFormat="1" applyFont="1" applyFill="1" applyBorder="1" applyAlignment="1" applyProtection="1">
      <alignment horizontal="center"/>
      <protection locked="0"/>
    </xf>
    <xf numFmtId="172" fontId="29" fillId="0" borderId="96" xfId="84" applyNumberFormat="1" applyFont="1" applyFill="1" applyBorder="1" applyAlignment="1" applyProtection="1">
      <alignment horizontal="center"/>
      <protection locked="0"/>
    </xf>
    <xf numFmtId="0" fontId="30" fillId="0" borderId="97" xfId="77" applyFont="1" applyFill="1" applyBorder="1" applyAlignment="1">
      <alignment horizontal="center" vertical="top" wrapText="1"/>
      <protection/>
    </xf>
    <xf numFmtId="1" fontId="30" fillId="0" borderId="79" xfId="77" applyNumberFormat="1" applyFont="1" applyFill="1" applyBorder="1" applyAlignment="1">
      <alignment horizontal="center"/>
      <protection/>
    </xf>
    <xf numFmtId="172" fontId="30" fillId="0" borderId="79" xfId="77" applyNumberFormat="1" applyFont="1" applyFill="1" applyBorder="1" applyAlignment="1">
      <alignment horizontal="center"/>
      <protection/>
    </xf>
    <xf numFmtId="172" fontId="30" fillId="0" borderId="79" xfId="84" applyNumberFormat="1" applyFont="1" applyFill="1" applyBorder="1" applyAlignment="1" applyProtection="1">
      <alignment horizontal="center" vertical="center"/>
      <protection locked="0"/>
    </xf>
    <xf numFmtId="172" fontId="30" fillId="0" borderId="78" xfId="84" applyNumberFormat="1" applyFont="1" applyFill="1" applyBorder="1" applyAlignment="1" applyProtection="1">
      <alignment horizontal="center" vertical="center"/>
      <protection locked="0"/>
    </xf>
    <xf numFmtId="172" fontId="30" fillId="0" borderId="98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9" xfId="81" applyFont="1" applyFill="1" applyBorder="1" applyAlignment="1" applyProtection="1">
      <alignment horizontal="left" vertical="center" wrapText="1"/>
      <protection locked="0"/>
    </xf>
    <xf numFmtId="1" fontId="19" fillId="0" borderId="100" xfId="0" applyNumberFormat="1" applyFont="1" applyFill="1" applyBorder="1" applyAlignment="1" applyProtection="1">
      <alignment horizontal="center" vertical="center" wrapText="1"/>
      <protection/>
    </xf>
    <xf numFmtId="0" fontId="19" fillId="0" borderId="101" xfId="81" applyFont="1" applyFill="1" applyBorder="1" applyAlignment="1" applyProtection="1">
      <alignment horizontal="center" vertical="center" wrapText="1"/>
      <protection hidden="1"/>
    </xf>
    <xf numFmtId="0" fontId="19" fillId="0" borderId="102" xfId="81" applyFont="1" applyFill="1" applyBorder="1" applyAlignment="1" applyProtection="1">
      <alignment horizontal="center" vertical="center" wrapText="1"/>
      <protection hidden="1" locked="0"/>
    </xf>
    <xf numFmtId="1" fontId="19" fillId="0" borderId="101" xfId="0" applyNumberFormat="1" applyFont="1" applyFill="1" applyBorder="1" applyAlignment="1">
      <alignment horizontal="center" vertical="center" wrapText="1"/>
    </xf>
    <xf numFmtId="1" fontId="19" fillId="0" borderId="10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1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10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172" fontId="19" fillId="0" borderId="102" xfId="0" applyNumberFormat="1" applyFont="1" applyFill="1" applyBorder="1" applyAlignment="1">
      <alignment horizontal="center" vertical="center" wrapText="1"/>
    </xf>
    <xf numFmtId="172" fontId="19" fillId="0" borderId="10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2" xfId="81" applyFont="1" applyFill="1" applyBorder="1" applyAlignment="1" applyProtection="1">
      <alignment horizontal="center" vertical="center" wrapText="1"/>
      <protection hidden="1"/>
    </xf>
    <xf numFmtId="0" fontId="19" fillId="0" borderId="10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01" xfId="0" applyFont="1" applyFill="1" applyBorder="1" applyAlignment="1" applyProtection="1">
      <alignment horizontal="center" vertical="center" wrapText="1"/>
      <protection/>
    </xf>
    <xf numFmtId="0" fontId="19" fillId="0" borderId="104" xfId="0" applyFont="1" applyFill="1" applyBorder="1" applyAlignment="1">
      <alignment horizontal="center" vertical="center" wrapText="1"/>
    </xf>
    <xf numFmtId="1" fontId="19" fillId="0" borderId="10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0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0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1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3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1" xfId="0" applyNumberFormat="1" applyFont="1" applyFill="1" applyBorder="1" applyAlignment="1">
      <alignment horizontal="center"/>
    </xf>
    <xf numFmtId="1" fontId="20" fillId="0" borderId="102" xfId="81" applyNumberFormat="1" applyFont="1" applyFill="1" applyBorder="1" applyAlignment="1" applyProtection="1">
      <alignment horizontal="center" vertical="center" wrapText="1"/>
      <protection/>
    </xf>
    <xf numFmtId="172" fontId="20" fillId="0" borderId="102" xfId="81" applyNumberFormat="1" applyFont="1" applyFill="1" applyBorder="1" applyAlignment="1" applyProtection="1">
      <alignment horizontal="center" vertical="center" wrapText="1"/>
      <protection/>
    </xf>
    <xf numFmtId="172" fontId="20" fillId="0" borderId="103" xfId="81" applyNumberFormat="1" applyFont="1" applyFill="1" applyBorder="1" applyAlignment="1" applyProtection="1">
      <alignment horizontal="center" vertical="center" wrapText="1"/>
      <protection/>
    </xf>
    <xf numFmtId="172" fontId="19" fillId="0" borderId="102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6" xfId="77" applyFont="1" applyFill="1" applyBorder="1" applyAlignment="1">
      <alignment vertical="top" wrapText="1"/>
      <protection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0" fontId="29" fillId="0" borderId="107" xfId="77" applyFont="1" applyFill="1" applyBorder="1" applyAlignment="1">
      <alignment vertical="top" wrapText="1"/>
      <protection/>
    </xf>
    <xf numFmtId="1" fontId="29" fillId="0" borderId="108" xfId="77" applyNumberFormat="1" applyFont="1" applyFill="1" applyBorder="1" applyAlignment="1">
      <alignment horizontal="center"/>
      <protection/>
    </xf>
    <xf numFmtId="1" fontId="29" fillId="0" borderId="109" xfId="77" applyNumberFormat="1" applyFont="1" applyFill="1" applyBorder="1" applyAlignment="1">
      <alignment horizontal="center"/>
      <protection/>
    </xf>
    <xf numFmtId="172" fontId="29" fillId="0" borderId="110" xfId="77" applyNumberFormat="1" applyFont="1" applyFill="1" applyBorder="1" applyAlignment="1">
      <alignment horizontal="center"/>
      <protection/>
    </xf>
    <xf numFmtId="172" fontId="29" fillId="0" borderId="111" xfId="77" applyNumberFormat="1" applyFont="1" applyFill="1" applyBorder="1" applyAlignment="1">
      <alignment horizontal="center"/>
      <protection/>
    </xf>
    <xf numFmtId="172" fontId="29" fillId="0" borderId="112" xfId="84" applyNumberFormat="1" applyFont="1" applyFill="1" applyBorder="1" applyAlignment="1" applyProtection="1">
      <alignment horizontal="center" vertical="center"/>
      <protection locked="0"/>
    </xf>
    <xf numFmtId="172" fontId="29" fillId="0" borderId="109" xfId="84" applyNumberFormat="1" applyFont="1" applyFill="1" applyBorder="1" applyAlignment="1" applyProtection="1">
      <alignment horizontal="center"/>
      <protection locked="0"/>
    </xf>
    <xf numFmtId="172" fontId="29" fillId="0" borderId="39" xfId="84" applyNumberFormat="1" applyFont="1" applyFill="1" applyBorder="1" applyAlignment="1" applyProtection="1">
      <alignment horizontal="center"/>
      <protection locked="0"/>
    </xf>
    <xf numFmtId="0" fontId="29" fillId="0" borderId="113" xfId="77" applyFont="1" applyFill="1" applyBorder="1" applyAlignment="1">
      <alignment vertical="top" wrapText="1"/>
      <protection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172" fontId="29" fillId="0" borderId="114" xfId="84" applyNumberFormat="1" applyFont="1" applyFill="1" applyBorder="1" applyAlignment="1" applyProtection="1">
      <alignment horizontal="center"/>
      <protection locked="0"/>
    </xf>
    <xf numFmtId="172" fontId="29" fillId="0" borderId="115" xfId="84" applyNumberFormat="1" applyFont="1" applyFill="1" applyBorder="1" applyAlignment="1" applyProtection="1">
      <alignment horizontal="center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>
      <alignment horizontal="center" wrapText="1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117" xfId="81" applyFont="1" applyFill="1" applyBorder="1" applyAlignment="1" applyProtection="1">
      <alignment horizontal="center" vertical="center" wrapText="1"/>
      <protection locked="0"/>
    </xf>
    <xf numFmtId="0" fontId="20" fillId="0" borderId="118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19" xfId="81" applyFont="1" applyFill="1" applyBorder="1" applyAlignment="1" applyProtection="1">
      <alignment horizontal="center" vertical="center" wrapText="1"/>
      <protection locked="0"/>
    </xf>
    <xf numFmtId="0" fontId="20" fillId="0" borderId="120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21" xfId="81" applyFont="1" applyFill="1" applyBorder="1" applyAlignment="1" applyProtection="1">
      <alignment horizontal="center" vertical="center" wrapText="1"/>
      <protection locked="0"/>
    </xf>
    <xf numFmtId="0" fontId="20" fillId="0" borderId="122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54" xfId="81" applyFont="1" applyFill="1" applyBorder="1" applyAlignment="1" applyProtection="1">
      <alignment horizontal="center" vertical="center" wrapText="1"/>
      <protection locked="0"/>
    </xf>
    <xf numFmtId="0" fontId="20" fillId="0" borderId="51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4" fontId="27" fillId="0" borderId="58" xfId="0" applyNumberFormat="1" applyFont="1" applyFill="1" applyBorder="1" applyAlignment="1">
      <alignment horizontal="center" wrapText="1"/>
    </xf>
    <xf numFmtId="0" fontId="29" fillId="0" borderId="127" xfId="85" applyFont="1" applyFill="1" applyBorder="1" applyAlignment="1" applyProtection="1">
      <alignment horizontal="center"/>
      <protection locked="0"/>
    </xf>
    <xf numFmtId="0" fontId="29" fillId="0" borderId="128" xfId="85" applyFont="1" applyFill="1" applyBorder="1" applyAlignment="1" applyProtection="1">
      <alignment horizontal="center"/>
      <protection locked="0"/>
    </xf>
    <xf numFmtId="0" fontId="29" fillId="0" borderId="96" xfId="84" applyFont="1" applyFill="1" applyBorder="1" applyAlignment="1" applyProtection="1">
      <alignment horizontal="center"/>
      <protection locked="0"/>
    </xf>
    <xf numFmtId="0" fontId="29" fillId="0" borderId="129" xfId="84" applyFont="1" applyFill="1" applyBorder="1" applyAlignment="1" applyProtection="1">
      <alignment horizontal="center"/>
      <protection locked="0"/>
    </xf>
    <xf numFmtId="0" fontId="29" fillId="0" borderId="129" xfId="77" applyFont="1" applyFill="1" applyBorder="1" applyAlignment="1">
      <alignment horizontal="center"/>
      <protection/>
    </xf>
    <xf numFmtId="0" fontId="29" fillId="0" borderId="130" xfId="77" applyFont="1" applyFill="1" applyBorder="1" applyAlignment="1">
      <alignment horizontal="center"/>
      <protection/>
    </xf>
    <xf numFmtId="0" fontId="29" fillId="0" borderId="131" xfId="84" applyFont="1" applyFill="1" applyBorder="1" applyAlignment="1" applyProtection="1">
      <alignment horizontal="center" vertical="center"/>
      <protection locked="0"/>
    </xf>
    <xf numFmtId="0" fontId="29" fillId="0" borderId="95" xfId="84" applyFont="1" applyFill="1" applyBorder="1" applyAlignment="1" applyProtection="1">
      <alignment horizontal="center" vertical="center"/>
      <protection locked="0"/>
    </xf>
    <xf numFmtId="0" fontId="29" fillId="0" borderId="96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97" xfId="84" applyFont="1" applyFill="1" applyBorder="1" applyAlignment="1" applyProtection="1">
      <alignment horizontal="center" vertical="center" wrapText="1"/>
      <protection locked="0"/>
    </xf>
    <xf numFmtId="0" fontId="29" fillId="0" borderId="132" xfId="84" applyFont="1" applyFill="1" applyBorder="1" applyAlignment="1" applyProtection="1">
      <alignment horizontal="center"/>
      <protection locked="0"/>
    </xf>
    <xf numFmtId="0" fontId="29" fillId="0" borderId="133" xfId="77" applyFont="1" applyFill="1" applyBorder="1" applyAlignment="1">
      <alignment horizontal="center" vertical="center"/>
      <protection/>
    </xf>
    <xf numFmtId="0" fontId="29" fillId="0" borderId="98" xfId="85" applyFont="1" applyFill="1" applyBorder="1" applyAlignment="1" applyProtection="1">
      <alignment horizontal="left" vertical="center"/>
      <protection locked="0"/>
    </xf>
    <xf numFmtId="0" fontId="29" fillId="0" borderId="98" xfId="84" applyFont="1" applyFill="1" applyBorder="1" applyAlignment="1" applyProtection="1">
      <alignment horizontal="center"/>
      <protection locked="0"/>
    </xf>
    <xf numFmtId="0" fontId="29" fillId="0" borderId="134" xfId="84" applyFont="1" applyFill="1" applyBorder="1" applyAlignment="1" applyProtection="1">
      <alignment horizontal="center" vertical="center" wrapText="1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10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6" sqref="F26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6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0.1289062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71"/>
      <c r="B1" s="402" t="s">
        <v>117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</row>
    <row r="2" spans="1:87" ht="18.75" customHeight="1" thickBot="1">
      <c r="A2" s="393" t="s">
        <v>17</v>
      </c>
      <c r="B2" s="393" t="s">
        <v>59</v>
      </c>
      <c r="C2" s="395" t="s">
        <v>60</v>
      </c>
      <c r="D2" s="396"/>
      <c r="E2" s="396"/>
      <c r="F2" s="396"/>
      <c r="G2" s="397"/>
      <c r="H2" s="398" t="s">
        <v>44</v>
      </c>
      <c r="I2" s="399"/>
      <c r="J2" s="399"/>
      <c r="K2" s="399"/>
      <c r="L2" s="400"/>
      <c r="M2" s="398" t="s">
        <v>45</v>
      </c>
      <c r="N2" s="399"/>
      <c r="O2" s="399"/>
      <c r="P2" s="399"/>
      <c r="Q2" s="400"/>
      <c r="R2" s="398" t="s">
        <v>61</v>
      </c>
      <c r="S2" s="399"/>
      <c r="T2" s="399"/>
      <c r="U2" s="399"/>
      <c r="V2" s="400"/>
      <c r="W2" s="398" t="s">
        <v>46</v>
      </c>
      <c r="X2" s="399"/>
      <c r="Y2" s="399"/>
      <c r="Z2" s="399"/>
      <c r="AA2" s="400"/>
      <c r="AB2" s="398" t="s">
        <v>62</v>
      </c>
      <c r="AC2" s="399"/>
      <c r="AD2" s="399"/>
      <c r="AE2" s="399"/>
      <c r="AF2" s="400"/>
      <c r="AG2" s="398" t="s">
        <v>63</v>
      </c>
      <c r="AH2" s="399"/>
      <c r="AI2" s="399"/>
      <c r="AJ2" s="399"/>
      <c r="AK2" s="400"/>
      <c r="AL2" s="398" t="s">
        <v>64</v>
      </c>
      <c r="AM2" s="399"/>
      <c r="AN2" s="399"/>
      <c r="AO2" s="399"/>
      <c r="AP2" s="400"/>
      <c r="AQ2" s="401" t="s">
        <v>65</v>
      </c>
      <c r="AR2" s="391"/>
      <c r="AS2" s="391"/>
      <c r="AT2" s="391"/>
      <c r="AU2" s="392"/>
      <c r="AV2" s="404" t="s">
        <v>66</v>
      </c>
      <c r="AW2" s="405"/>
      <c r="AX2" s="405"/>
      <c r="AY2" s="405"/>
      <c r="AZ2" s="406"/>
      <c r="BA2" s="390" t="s">
        <v>67</v>
      </c>
      <c r="BB2" s="391"/>
      <c r="BC2" s="391"/>
      <c r="BD2" s="391"/>
      <c r="BE2" s="392"/>
      <c r="BF2" s="401" t="s">
        <v>68</v>
      </c>
      <c r="BG2" s="391"/>
      <c r="BH2" s="391"/>
      <c r="BI2" s="391"/>
      <c r="BJ2" s="392"/>
      <c r="BK2" s="401" t="s">
        <v>69</v>
      </c>
      <c r="BL2" s="391"/>
      <c r="BM2" s="391"/>
      <c r="BN2" s="391"/>
      <c r="BO2" s="392"/>
      <c r="BP2" s="398" t="s">
        <v>70</v>
      </c>
      <c r="BQ2" s="399"/>
      <c r="BR2" s="399"/>
      <c r="BS2" s="399"/>
      <c r="BT2" s="400"/>
      <c r="BU2" s="399" t="s">
        <v>71</v>
      </c>
      <c r="BV2" s="399"/>
      <c r="BW2" s="399"/>
      <c r="BX2" s="399"/>
      <c r="BY2" s="390"/>
      <c r="BZ2" s="399" t="s">
        <v>72</v>
      </c>
      <c r="CA2" s="399"/>
      <c r="CB2" s="399"/>
      <c r="CC2" s="399"/>
      <c r="CD2" s="400"/>
      <c r="CE2" s="395"/>
      <c r="CF2" s="396"/>
      <c r="CG2" s="396"/>
      <c r="CH2" s="396"/>
      <c r="CI2" s="397"/>
    </row>
    <row r="3" spans="1:87" ht="132.75" customHeight="1" thickBot="1">
      <c r="A3" s="394"/>
      <c r="B3" s="394"/>
      <c r="C3" s="200" t="s">
        <v>73</v>
      </c>
      <c r="D3" s="169" t="s">
        <v>36</v>
      </c>
      <c r="E3" s="169" t="s">
        <v>1</v>
      </c>
      <c r="F3" s="169" t="s">
        <v>37</v>
      </c>
      <c r="G3" s="201" t="s">
        <v>38</v>
      </c>
      <c r="H3" s="202" t="s">
        <v>74</v>
      </c>
      <c r="I3" s="203" t="s">
        <v>36</v>
      </c>
      <c r="J3" s="203" t="s">
        <v>1</v>
      </c>
      <c r="K3" s="203" t="s">
        <v>37</v>
      </c>
      <c r="L3" s="204" t="s">
        <v>38</v>
      </c>
      <c r="M3" s="202" t="s">
        <v>75</v>
      </c>
      <c r="N3" s="203" t="s">
        <v>36</v>
      </c>
      <c r="O3" s="203" t="s">
        <v>1</v>
      </c>
      <c r="P3" s="203" t="s">
        <v>37</v>
      </c>
      <c r="Q3" s="204" t="s">
        <v>38</v>
      </c>
      <c r="R3" s="202" t="s">
        <v>74</v>
      </c>
      <c r="S3" s="203" t="s">
        <v>36</v>
      </c>
      <c r="T3" s="203" t="s">
        <v>1</v>
      </c>
      <c r="U3" s="203" t="s">
        <v>37</v>
      </c>
      <c r="V3" s="204" t="s">
        <v>38</v>
      </c>
      <c r="W3" s="202" t="s">
        <v>76</v>
      </c>
      <c r="X3" s="203" t="s">
        <v>36</v>
      </c>
      <c r="Y3" s="203" t="s">
        <v>1</v>
      </c>
      <c r="Z3" s="203" t="s">
        <v>37</v>
      </c>
      <c r="AA3" s="204" t="s">
        <v>38</v>
      </c>
      <c r="AB3" s="202" t="s">
        <v>77</v>
      </c>
      <c r="AC3" s="203" t="s">
        <v>36</v>
      </c>
      <c r="AD3" s="203" t="s">
        <v>1</v>
      </c>
      <c r="AE3" s="203" t="s">
        <v>37</v>
      </c>
      <c r="AF3" s="204" t="s">
        <v>38</v>
      </c>
      <c r="AG3" s="202" t="s">
        <v>78</v>
      </c>
      <c r="AH3" s="203" t="s">
        <v>36</v>
      </c>
      <c r="AI3" s="203" t="s">
        <v>1</v>
      </c>
      <c r="AJ3" s="203" t="s">
        <v>37</v>
      </c>
      <c r="AK3" s="204" t="s">
        <v>38</v>
      </c>
      <c r="AL3" s="202" t="s">
        <v>79</v>
      </c>
      <c r="AM3" s="203" t="s">
        <v>36</v>
      </c>
      <c r="AN3" s="203" t="s">
        <v>1</v>
      </c>
      <c r="AO3" s="203" t="s">
        <v>37</v>
      </c>
      <c r="AP3" s="204" t="s">
        <v>38</v>
      </c>
      <c r="AQ3" s="202" t="s">
        <v>79</v>
      </c>
      <c r="AR3" s="203" t="s">
        <v>36</v>
      </c>
      <c r="AS3" s="203" t="s">
        <v>1</v>
      </c>
      <c r="AT3" s="203" t="s">
        <v>37</v>
      </c>
      <c r="AU3" s="204" t="s">
        <v>38</v>
      </c>
      <c r="AV3" s="200" t="s">
        <v>79</v>
      </c>
      <c r="AW3" s="169" t="s">
        <v>36</v>
      </c>
      <c r="AX3" s="169" t="s">
        <v>1</v>
      </c>
      <c r="AY3" s="169" t="s">
        <v>37</v>
      </c>
      <c r="AZ3" s="201" t="s">
        <v>38</v>
      </c>
      <c r="BA3" s="274" t="s">
        <v>78</v>
      </c>
      <c r="BB3" s="203" t="s">
        <v>36</v>
      </c>
      <c r="BC3" s="203" t="s">
        <v>1</v>
      </c>
      <c r="BD3" s="203" t="s">
        <v>37</v>
      </c>
      <c r="BE3" s="204" t="s">
        <v>38</v>
      </c>
      <c r="BF3" s="202" t="s">
        <v>80</v>
      </c>
      <c r="BG3" s="203" t="s">
        <v>36</v>
      </c>
      <c r="BH3" s="203" t="s">
        <v>1</v>
      </c>
      <c r="BI3" s="203" t="s">
        <v>37</v>
      </c>
      <c r="BJ3" s="204" t="s">
        <v>38</v>
      </c>
      <c r="BK3" s="202" t="s">
        <v>80</v>
      </c>
      <c r="BL3" s="203" t="s">
        <v>36</v>
      </c>
      <c r="BM3" s="203" t="s">
        <v>1</v>
      </c>
      <c r="BN3" s="203" t="s">
        <v>37</v>
      </c>
      <c r="BO3" s="204" t="s">
        <v>38</v>
      </c>
      <c r="BP3" s="202" t="s">
        <v>80</v>
      </c>
      <c r="BQ3" s="203" t="s">
        <v>36</v>
      </c>
      <c r="BR3" s="203" t="s">
        <v>1</v>
      </c>
      <c r="BS3" s="203" t="s">
        <v>37</v>
      </c>
      <c r="BT3" s="204" t="s">
        <v>38</v>
      </c>
      <c r="BU3" s="202" t="s">
        <v>80</v>
      </c>
      <c r="BV3" s="203" t="s">
        <v>36</v>
      </c>
      <c r="BW3" s="203" t="s">
        <v>1</v>
      </c>
      <c r="BX3" s="203" t="s">
        <v>37</v>
      </c>
      <c r="BY3" s="204" t="s">
        <v>38</v>
      </c>
      <c r="BZ3" s="202" t="s">
        <v>80</v>
      </c>
      <c r="CA3" s="203" t="s">
        <v>36</v>
      </c>
      <c r="CB3" s="203" t="s">
        <v>1</v>
      </c>
      <c r="CC3" s="203" t="s">
        <v>37</v>
      </c>
      <c r="CD3" s="204" t="s">
        <v>38</v>
      </c>
      <c r="CE3" s="200" t="s">
        <v>79</v>
      </c>
      <c r="CF3" s="169" t="s">
        <v>36</v>
      </c>
      <c r="CG3" s="169" t="s">
        <v>1</v>
      </c>
      <c r="CH3" s="169" t="s">
        <v>37</v>
      </c>
      <c r="CI3" s="201" t="s">
        <v>38</v>
      </c>
    </row>
    <row r="4" spans="1:87" ht="16.5" customHeight="1">
      <c r="A4" s="14" t="s">
        <v>2</v>
      </c>
      <c r="B4" s="136"/>
      <c r="C4" s="110"/>
      <c r="D4" s="111"/>
      <c r="E4" s="40"/>
      <c r="F4" s="111"/>
      <c r="G4" s="112"/>
      <c r="H4" s="113"/>
      <c r="I4" s="114"/>
      <c r="J4" s="115"/>
      <c r="K4" s="114"/>
      <c r="L4" s="116"/>
      <c r="M4" s="76"/>
      <c r="N4" s="77"/>
      <c r="O4" s="117"/>
      <c r="P4" s="77"/>
      <c r="Q4" s="75"/>
      <c r="R4" s="118">
        <v>0</v>
      </c>
      <c r="S4" s="119"/>
      <c r="T4" s="120"/>
      <c r="U4" s="77"/>
      <c r="V4" s="121"/>
      <c r="W4" s="122"/>
      <c r="X4" s="74"/>
      <c r="Y4" s="74"/>
      <c r="Z4" s="74"/>
      <c r="AA4" s="75"/>
      <c r="AB4" s="123"/>
      <c r="AC4" s="74"/>
      <c r="AD4" s="74"/>
      <c r="AE4" s="74"/>
      <c r="AF4" s="75"/>
      <c r="AG4" s="123"/>
      <c r="AH4" s="74"/>
      <c r="AI4" s="74"/>
      <c r="AJ4" s="74"/>
      <c r="AK4" s="75"/>
      <c r="AL4" s="124"/>
      <c r="AM4" s="114"/>
      <c r="AN4" s="114"/>
      <c r="AO4" s="114"/>
      <c r="AP4" s="116"/>
      <c r="AQ4" s="123"/>
      <c r="AR4" s="74"/>
      <c r="AS4" s="74"/>
      <c r="AT4" s="74"/>
      <c r="AU4" s="75"/>
      <c r="AV4" s="122">
        <v>0</v>
      </c>
      <c r="AW4" s="74"/>
      <c r="AX4" s="117"/>
      <c r="AY4" s="77"/>
      <c r="AZ4" s="79"/>
      <c r="BA4" s="275">
        <v>0</v>
      </c>
      <c r="BB4" s="74"/>
      <c r="BC4" s="117"/>
      <c r="BD4" s="74"/>
      <c r="BE4" s="75"/>
      <c r="BF4" s="122">
        <v>0</v>
      </c>
      <c r="BG4" s="74"/>
      <c r="BH4" s="117"/>
      <c r="BI4" s="74"/>
      <c r="BJ4" s="75"/>
      <c r="BK4" s="122">
        <v>0</v>
      </c>
      <c r="BL4" s="74"/>
      <c r="BM4" s="74"/>
      <c r="BN4" s="74"/>
      <c r="BO4" s="75"/>
      <c r="BP4" s="76">
        <v>0</v>
      </c>
      <c r="BQ4" s="77"/>
      <c r="BR4" s="117"/>
      <c r="BS4" s="77"/>
      <c r="BT4" s="78"/>
      <c r="BU4" s="76">
        <v>0</v>
      </c>
      <c r="BV4" s="77"/>
      <c r="BW4" s="117"/>
      <c r="BX4" s="77"/>
      <c r="BY4" s="79"/>
      <c r="BZ4" s="80">
        <v>0</v>
      </c>
      <c r="CA4" s="81"/>
      <c r="CB4" s="82"/>
      <c r="CC4" s="81"/>
      <c r="CD4" s="137"/>
      <c r="CE4" s="124"/>
      <c r="CF4" s="114"/>
      <c r="CG4" s="114"/>
      <c r="CH4" s="114"/>
      <c r="CI4" s="116"/>
    </row>
    <row r="5" spans="1:87" ht="15.75">
      <c r="A5" s="3" t="s">
        <v>18</v>
      </c>
      <c r="B5" s="126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29">
        <v>1473</v>
      </c>
      <c r="AI5" s="57">
        <f aca="true" t="shared" si="8" ref="AI5:AI25">AH5/AG5*100</f>
        <v>100</v>
      </c>
      <c r="AJ5" s="129">
        <v>2098</v>
      </c>
      <c r="AK5" s="54">
        <f aca="true" t="shared" si="9" ref="AK5:AK25">AJ5/AH5*10</f>
        <v>14.243041412084182</v>
      </c>
      <c r="AL5" s="52">
        <v>750</v>
      </c>
      <c r="AM5" s="130">
        <v>750</v>
      </c>
      <c r="AN5" s="58">
        <f aca="true" t="shared" si="10" ref="AN5:AN25">AM5/AL5*100</f>
        <v>100</v>
      </c>
      <c r="AO5" s="130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76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30"/>
      <c r="CG5" s="58"/>
      <c r="CH5" s="130"/>
      <c r="CI5" s="45"/>
    </row>
    <row r="6" spans="1:87" ht="15.75">
      <c r="A6" s="3" t="s">
        <v>19</v>
      </c>
      <c r="B6" s="126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29">
        <v>7949</v>
      </c>
      <c r="AI6" s="57">
        <f t="shared" si="8"/>
        <v>100</v>
      </c>
      <c r="AJ6" s="129">
        <v>11668</v>
      </c>
      <c r="AK6" s="54">
        <f t="shared" si="9"/>
        <v>14.67857592149956</v>
      </c>
      <c r="AL6" s="52">
        <v>4966</v>
      </c>
      <c r="AM6" s="130">
        <v>4966</v>
      </c>
      <c r="AN6" s="58">
        <f t="shared" si="10"/>
        <v>100</v>
      </c>
      <c r="AO6" s="130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76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30"/>
      <c r="CG6" s="58"/>
      <c r="CH6" s="130"/>
      <c r="CI6" s="45"/>
    </row>
    <row r="7" spans="1:87" ht="15.75">
      <c r="A7" s="3" t="s">
        <v>3</v>
      </c>
      <c r="B7" s="126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29">
        <v>1140</v>
      </c>
      <c r="AI7" s="57">
        <f t="shared" si="8"/>
        <v>100</v>
      </c>
      <c r="AJ7" s="129">
        <v>1459</v>
      </c>
      <c r="AK7" s="54">
        <f t="shared" si="9"/>
        <v>12.798245614035089</v>
      </c>
      <c r="AL7" s="52">
        <v>770</v>
      </c>
      <c r="AM7" s="130">
        <v>770</v>
      </c>
      <c r="AN7" s="58">
        <f t="shared" si="10"/>
        <v>100</v>
      </c>
      <c r="AO7" s="130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76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30"/>
      <c r="CG7" s="58"/>
      <c r="CH7" s="130"/>
      <c r="CI7" s="45"/>
    </row>
    <row r="8" spans="1:87" ht="15.75">
      <c r="A8" s="3" t="s">
        <v>4</v>
      </c>
      <c r="B8" s="126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29">
        <v>5281</v>
      </c>
      <c r="AI8" s="57">
        <f t="shared" si="8"/>
        <v>100</v>
      </c>
      <c r="AJ8" s="129">
        <v>9632</v>
      </c>
      <c r="AK8" s="54">
        <f t="shared" si="9"/>
        <v>18.238969892065896</v>
      </c>
      <c r="AL8" s="52">
        <v>6382</v>
      </c>
      <c r="AM8" s="130">
        <v>6382</v>
      </c>
      <c r="AN8" s="58">
        <f t="shared" si="10"/>
        <v>100</v>
      </c>
      <c r="AO8" s="130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76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30"/>
      <c r="CG8" s="58"/>
      <c r="CH8" s="130"/>
      <c r="CI8" s="45"/>
    </row>
    <row r="9" spans="1:87" ht="17.25" customHeight="1">
      <c r="A9" s="3" t="s">
        <v>20</v>
      </c>
      <c r="B9" s="126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29">
        <v>3763</v>
      </c>
      <c r="AI9" s="57">
        <f t="shared" si="8"/>
        <v>100</v>
      </c>
      <c r="AJ9" s="129">
        <v>6186</v>
      </c>
      <c r="AK9" s="54">
        <f t="shared" si="9"/>
        <v>16.439011427052883</v>
      </c>
      <c r="AL9" s="52">
        <v>5057</v>
      </c>
      <c r="AM9" s="130">
        <v>5057</v>
      </c>
      <c r="AN9" s="58">
        <f t="shared" si="10"/>
        <v>100</v>
      </c>
      <c r="AO9" s="130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76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30"/>
      <c r="CG9" s="58"/>
      <c r="CH9" s="130"/>
      <c r="CI9" s="45"/>
    </row>
    <row r="10" spans="1:87" ht="18" customHeight="1">
      <c r="A10" s="3" t="s">
        <v>5</v>
      </c>
      <c r="B10" s="126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29">
        <v>15969</v>
      </c>
      <c r="AI10" s="57">
        <f t="shared" si="8"/>
        <v>100</v>
      </c>
      <c r="AJ10" s="129">
        <v>26859</v>
      </c>
      <c r="AK10" s="54">
        <f t="shared" si="9"/>
        <v>16.819462708998685</v>
      </c>
      <c r="AL10" s="52">
        <v>16091</v>
      </c>
      <c r="AM10" s="130">
        <v>16091</v>
      </c>
      <c r="AN10" s="58">
        <f t="shared" si="10"/>
        <v>100</v>
      </c>
      <c r="AO10" s="130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76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30"/>
      <c r="CG10" s="58"/>
      <c r="CH10" s="130"/>
      <c r="CI10" s="45"/>
    </row>
    <row r="11" spans="1:87" ht="16.5" customHeight="1">
      <c r="A11" s="3" t="s">
        <v>6</v>
      </c>
      <c r="B11" s="126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29">
        <v>11609</v>
      </c>
      <c r="AI11" s="57">
        <f t="shared" si="8"/>
        <v>100</v>
      </c>
      <c r="AJ11" s="129">
        <v>25383</v>
      </c>
      <c r="AK11" s="54">
        <f t="shared" si="9"/>
        <v>21.86493238004996</v>
      </c>
      <c r="AL11" s="52">
        <v>23841</v>
      </c>
      <c r="AM11" s="130">
        <v>23841</v>
      </c>
      <c r="AN11" s="58">
        <f t="shared" si="10"/>
        <v>100</v>
      </c>
      <c r="AO11" s="130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76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30"/>
      <c r="CG11" s="58"/>
      <c r="CH11" s="130"/>
      <c r="CI11" s="45"/>
    </row>
    <row r="12" spans="1:87" ht="16.5" customHeight="1">
      <c r="A12" s="3" t="s">
        <v>7</v>
      </c>
      <c r="B12" s="126"/>
      <c r="C12" s="38">
        <f t="shared" si="0"/>
        <v>17651</v>
      </c>
      <c r="D12" s="39">
        <f t="shared" si="1"/>
        <v>17496</v>
      </c>
      <c r="E12" s="40">
        <f t="shared" si="2"/>
        <v>99.12186278397824</v>
      </c>
      <c r="F12" s="39">
        <f t="shared" si="14"/>
        <v>21566</v>
      </c>
      <c r="G12" s="41">
        <f t="shared" si="3"/>
        <v>12.326245999085506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27">
        <v>3158</v>
      </c>
      <c r="AI12" s="57">
        <f t="shared" si="8"/>
        <v>100</v>
      </c>
      <c r="AJ12" s="127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186</v>
      </c>
      <c r="AX12" s="56">
        <f t="shared" si="17"/>
        <v>54.54545454545454</v>
      </c>
      <c r="AY12" s="50">
        <v>1025</v>
      </c>
      <c r="AZ12" s="45">
        <f t="shared" si="18"/>
        <v>55.10752688172043</v>
      </c>
      <c r="BA12" s="276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26"/>
      <c r="C13" s="38">
        <f t="shared" si="0"/>
        <v>31291</v>
      </c>
      <c r="D13" s="39">
        <f t="shared" si="1"/>
        <v>30753</v>
      </c>
      <c r="E13" s="40">
        <f t="shared" si="2"/>
        <v>98.28065577961715</v>
      </c>
      <c r="F13" s="39">
        <f t="shared" si="14"/>
        <v>80705</v>
      </c>
      <c r="G13" s="41">
        <f t="shared" si="3"/>
        <v>26.24296816570741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27">
        <v>5053</v>
      </c>
      <c r="AI13" s="57">
        <f t="shared" si="8"/>
        <v>100</v>
      </c>
      <c r="AJ13" s="127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857</v>
      </c>
      <c r="AX13" s="56">
        <f t="shared" si="17"/>
        <v>61.4336917562724</v>
      </c>
      <c r="AY13" s="50">
        <v>1441</v>
      </c>
      <c r="AZ13" s="45">
        <f t="shared" si="18"/>
        <v>16.814469078179698</v>
      </c>
      <c r="BA13" s="276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26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27">
        <v>154</v>
      </c>
      <c r="AI14" s="57">
        <f t="shared" si="8"/>
        <v>100</v>
      </c>
      <c r="AJ14" s="127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76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26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27">
        <v>487</v>
      </c>
      <c r="AI15" s="57">
        <f t="shared" si="8"/>
        <v>100</v>
      </c>
      <c r="AJ15" s="127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76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26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27">
        <v>500</v>
      </c>
      <c r="AI16" s="57">
        <f t="shared" si="8"/>
        <v>100</v>
      </c>
      <c r="AJ16" s="127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76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26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27">
        <v>3577</v>
      </c>
      <c r="AI17" s="57">
        <f t="shared" si="8"/>
        <v>100</v>
      </c>
      <c r="AJ17" s="127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76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26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27">
        <v>1857</v>
      </c>
      <c r="AI18" s="57">
        <f t="shared" si="8"/>
        <v>100</v>
      </c>
      <c r="AJ18" s="127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76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26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29">
        <v>1441</v>
      </c>
      <c r="AI19" s="57">
        <f t="shared" si="8"/>
        <v>100</v>
      </c>
      <c r="AJ19" s="129">
        <v>3926</v>
      </c>
      <c r="AK19" s="54">
        <f t="shared" si="9"/>
        <v>27.24496877168633</v>
      </c>
      <c r="AL19" s="52">
        <v>11829</v>
      </c>
      <c r="AM19" s="130">
        <v>11829</v>
      </c>
      <c r="AN19" s="58">
        <f t="shared" si="10"/>
        <v>100</v>
      </c>
      <c r="AO19" s="130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76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30"/>
      <c r="CG19" s="58"/>
      <c r="CH19" s="130"/>
      <c r="CI19" s="45"/>
    </row>
    <row r="20" spans="1:87" ht="15.75">
      <c r="A20" s="3" t="s">
        <v>23</v>
      </c>
      <c r="B20" s="126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29">
        <v>11710</v>
      </c>
      <c r="AI20" s="57">
        <f t="shared" si="8"/>
        <v>100</v>
      </c>
      <c r="AJ20" s="129">
        <v>27570</v>
      </c>
      <c r="AK20" s="54">
        <f t="shared" si="9"/>
        <v>23.54397950469684</v>
      </c>
      <c r="AL20" s="52">
        <v>7099</v>
      </c>
      <c r="AM20" s="130">
        <v>7099</v>
      </c>
      <c r="AN20" s="58">
        <f t="shared" si="10"/>
        <v>100</v>
      </c>
      <c r="AO20" s="130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76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30"/>
      <c r="CG20" s="58"/>
      <c r="CH20" s="130"/>
      <c r="CI20" s="45"/>
    </row>
    <row r="21" spans="1:87" ht="15.75">
      <c r="A21" s="3" t="s">
        <v>13</v>
      </c>
      <c r="B21" s="126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29">
        <v>5705</v>
      </c>
      <c r="AI21" s="57">
        <f t="shared" si="8"/>
        <v>100</v>
      </c>
      <c r="AJ21" s="129">
        <v>5877</v>
      </c>
      <c r="AK21" s="54">
        <f t="shared" si="9"/>
        <v>10.301489921121822</v>
      </c>
      <c r="AL21" s="52">
        <v>2011</v>
      </c>
      <c r="AM21" s="130">
        <v>2011</v>
      </c>
      <c r="AN21" s="58">
        <f t="shared" si="10"/>
        <v>100</v>
      </c>
      <c r="AO21" s="130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76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30"/>
      <c r="CG21" s="58"/>
      <c r="CH21" s="130"/>
      <c r="CI21" s="45"/>
    </row>
    <row r="22" spans="1:87" ht="15.75">
      <c r="A22" s="3" t="s">
        <v>14</v>
      </c>
      <c r="B22" s="126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19">
        <v>0</v>
      </c>
      <c r="X22" s="320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27">
        <v>9513</v>
      </c>
      <c r="AI22" s="57">
        <f t="shared" si="8"/>
        <v>100</v>
      </c>
      <c r="AJ22" s="127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276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26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29">
        <v>28086</v>
      </c>
      <c r="AI23" s="57">
        <f t="shared" si="8"/>
        <v>100</v>
      </c>
      <c r="AJ23" s="129">
        <v>62520</v>
      </c>
      <c r="AK23" s="54">
        <f t="shared" si="9"/>
        <v>22.26020081179235</v>
      </c>
      <c r="AL23" s="52">
        <v>14642</v>
      </c>
      <c r="AM23" s="130">
        <v>14642</v>
      </c>
      <c r="AN23" s="58">
        <f t="shared" si="10"/>
        <v>100</v>
      </c>
      <c r="AO23" s="130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76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30"/>
      <c r="CG23" s="58"/>
      <c r="CH23" s="130"/>
      <c r="CI23" s="45"/>
    </row>
    <row r="24" spans="1:87" ht="18" customHeight="1" thickBot="1">
      <c r="A24" s="321" t="s">
        <v>15</v>
      </c>
      <c r="B24" s="322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23">
        <v>23568</v>
      </c>
      <c r="I24" s="324">
        <v>23568</v>
      </c>
      <c r="J24" s="44">
        <f t="shared" si="4"/>
        <v>100</v>
      </c>
      <c r="K24" s="324">
        <v>65909</v>
      </c>
      <c r="L24" s="45">
        <f t="shared" si="5"/>
        <v>27.965461642905638</v>
      </c>
      <c r="M24" s="325">
        <v>2489</v>
      </c>
      <c r="N24" s="326">
        <v>2489</v>
      </c>
      <c r="O24" s="44">
        <f t="shared" si="6"/>
        <v>100</v>
      </c>
      <c r="P24" s="326">
        <v>5004</v>
      </c>
      <c r="Q24" s="45">
        <f t="shared" si="7"/>
        <v>20.10445962233829</v>
      </c>
      <c r="R24" s="327">
        <v>10</v>
      </c>
      <c r="S24" s="328">
        <v>10</v>
      </c>
      <c r="T24" s="49">
        <f>S24/R24*100</f>
        <v>100</v>
      </c>
      <c r="U24" s="329">
        <v>30</v>
      </c>
      <c r="V24" s="51">
        <f>U24/S24*10</f>
        <v>30</v>
      </c>
      <c r="W24" s="330">
        <v>0</v>
      </c>
      <c r="X24" s="331"/>
      <c r="Y24" s="332"/>
      <c r="Z24" s="324"/>
      <c r="AA24" s="333"/>
      <c r="AB24" s="330">
        <v>772</v>
      </c>
      <c r="AC24" s="334">
        <v>772</v>
      </c>
      <c r="AD24" s="56">
        <f t="shared" si="15"/>
        <v>100</v>
      </c>
      <c r="AE24" s="334">
        <v>1618</v>
      </c>
      <c r="AF24" s="45">
        <f t="shared" si="16"/>
        <v>20.958549222797927</v>
      </c>
      <c r="AG24" s="330">
        <v>1807</v>
      </c>
      <c r="AH24" s="335">
        <v>1807</v>
      </c>
      <c r="AI24" s="57">
        <f t="shared" si="8"/>
        <v>100</v>
      </c>
      <c r="AJ24" s="335">
        <v>3833</v>
      </c>
      <c r="AK24" s="54">
        <f t="shared" si="9"/>
        <v>21.211953514111784</v>
      </c>
      <c r="AL24" s="330">
        <v>19650</v>
      </c>
      <c r="AM24" s="336">
        <v>19650</v>
      </c>
      <c r="AN24" s="58">
        <f t="shared" si="10"/>
        <v>100</v>
      </c>
      <c r="AO24" s="336">
        <v>59161</v>
      </c>
      <c r="AP24" s="45">
        <f t="shared" si="11"/>
        <v>30.107379134860054</v>
      </c>
      <c r="AQ24" s="330">
        <v>1214</v>
      </c>
      <c r="AR24" s="334">
        <v>1214</v>
      </c>
      <c r="AS24" s="59">
        <f t="shared" si="12"/>
        <v>100</v>
      </c>
      <c r="AT24" s="334">
        <v>2885</v>
      </c>
      <c r="AU24" s="54">
        <f t="shared" si="13"/>
        <v>23.764415156507415</v>
      </c>
      <c r="AV24" s="337">
        <v>3687</v>
      </c>
      <c r="AW24" s="334">
        <v>3587</v>
      </c>
      <c r="AX24" s="56">
        <f>AW24/AV24*100</f>
        <v>97.28776783292649</v>
      </c>
      <c r="AY24" s="334">
        <v>15738</v>
      </c>
      <c r="AZ24" s="45">
        <f>AY24/AW24*10</f>
        <v>43.875104544187344</v>
      </c>
      <c r="BA24" s="338">
        <v>151</v>
      </c>
      <c r="BB24" s="331">
        <v>151</v>
      </c>
      <c r="BC24" s="44">
        <f>BB24/BA24*100</f>
        <v>100</v>
      </c>
      <c r="BD24" s="331">
        <v>411</v>
      </c>
      <c r="BE24" s="45">
        <f>BD24/BB24*10</f>
        <v>27.218543046357617</v>
      </c>
      <c r="BF24" s="337">
        <v>410</v>
      </c>
      <c r="BG24" s="339">
        <v>410</v>
      </c>
      <c r="BH24" s="340">
        <f t="shared" si="19"/>
        <v>100</v>
      </c>
      <c r="BI24" s="339">
        <v>565</v>
      </c>
      <c r="BJ24" s="341">
        <f t="shared" si="20"/>
        <v>13.780487804878048</v>
      </c>
      <c r="BK24" s="337">
        <v>340</v>
      </c>
      <c r="BL24" s="334">
        <v>340</v>
      </c>
      <c r="BM24" s="56">
        <f>BL24/BK24*100</f>
        <v>100</v>
      </c>
      <c r="BN24" s="334">
        <v>960</v>
      </c>
      <c r="BO24" s="45">
        <f>BN24/BL24*10</f>
        <v>28.23529411764706</v>
      </c>
      <c r="BP24" s="342">
        <v>0</v>
      </c>
      <c r="BQ24" s="339"/>
      <c r="BR24" s="340"/>
      <c r="BS24" s="339"/>
      <c r="BT24" s="343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44">
        <v>0</v>
      </c>
      <c r="CA24" s="345"/>
      <c r="CB24" s="346"/>
      <c r="CC24" s="345"/>
      <c r="CD24" s="347"/>
      <c r="CE24" s="330"/>
      <c r="CF24" s="336"/>
      <c r="CG24" s="348"/>
      <c r="CH24" s="336"/>
      <c r="CI24" s="45"/>
    </row>
    <row r="25" spans="1:87" ht="16.5" thickBot="1">
      <c r="A25" s="15" t="s">
        <v>25</v>
      </c>
      <c r="B25" s="138">
        <f>SUM(B4:B24)</f>
        <v>0</v>
      </c>
      <c r="C25" s="139">
        <f>SUM(H25+M25+R25+W25+AB25+AG25+AL25+AQ25+AV25+BA25+BF25+BK25+BP25+BU25+BZ25)</f>
        <v>610272</v>
      </c>
      <c r="D25" s="139">
        <f>SUM(D4:D24)</f>
        <v>609479</v>
      </c>
      <c r="E25" s="140">
        <f t="shared" si="2"/>
        <v>99.87005794137696</v>
      </c>
      <c r="F25" s="141">
        <f>SUM(F4:F24)</f>
        <v>1237156</v>
      </c>
      <c r="G25" s="142">
        <f t="shared" si="3"/>
        <v>20.29858288800763</v>
      </c>
      <c r="H25" s="143">
        <f>SUM(H4:H24)</f>
        <v>247008</v>
      </c>
      <c r="I25" s="144">
        <f>SUM(I4:I24)</f>
        <v>247008</v>
      </c>
      <c r="J25" s="145">
        <f>I25/H25*100</f>
        <v>100</v>
      </c>
      <c r="K25" s="144">
        <f>SUM(K4:K24)</f>
        <v>488105</v>
      </c>
      <c r="L25" s="146">
        <f t="shared" si="5"/>
        <v>19.760696009845834</v>
      </c>
      <c r="M25" s="143">
        <f>SUM(M4:M24)</f>
        <v>11152</v>
      </c>
      <c r="N25" s="144">
        <f>SUM(N4:N24)</f>
        <v>11152</v>
      </c>
      <c r="O25" s="145">
        <f>N25/M25*100</f>
        <v>100</v>
      </c>
      <c r="P25" s="144">
        <f>SUM(P4:P24)</f>
        <v>20262</v>
      </c>
      <c r="Q25" s="146">
        <f>P25/N25*10</f>
        <v>18.16893830703013</v>
      </c>
      <c r="R25" s="205">
        <f>SUM(R4:R24)</f>
        <v>360</v>
      </c>
      <c r="S25" s="139">
        <f>SUM(S4:S24)</f>
        <v>360</v>
      </c>
      <c r="T25" s="140">
        <f>S25/R25*100</f>
        <v>100</v>
      </c>
      <c r="U25" s="139">
        <f>SUM(U4:U24)</f>
        <v>254</v>
      </c>
      <c r="V25" s="146">
        <f>U25/S25*10</f>
        <v>7.055555555555556</v>
      </c>
      <c r="W25" s="143">
        <f>SUM(W4:W24)</f>
        <v>136</v>
      </c>
      <c r="X25" s="144">
        <f>SUM(X4:X24)</f>
        <v>136</v>
      </c>
      <c r="Y25" s="145">
        <f>X25/W25*100</f>
        <v>100</v>
      </c>
      <c r="Z25" s="144">
        <f>SUM(Z4:Z24)</f>
        <v>180</v>
      </c>
      <c r="AA25" s="146">
        <f>Z25/X25*10</f>
        <v>13.235294117647058</v>
      </c>
      <c r="AB25" s="143">
        <f>SUM(AB4:AB24)</f>
        <v>26581</v>
      </c>
      <c r="AC25" s="144">
        <f>SUM(AC4:AC24)</f>
        <v>26581</v>
      </c>
      <c r="AD25" s="140">
        <f>AC25/AB25*100</f>
        <v>100</v>
      </c>
      <c r="AE25" s="144">
        <f>SUM(AE4:AE24)</f>
        <v>47673</v>
      </c>
      <c r="AF25" s="206">
        <f>AE25/AC25*10</f>
        <v>17.934991159098605</v>
      </c>
      <c r="AG25" s="143">
        <f>SUM(AG4:AG24)</f>
        <v>120232</v>
      </c>
      <c r="AH25" s="144">
        <f>SUM(AH4:AH24)</f>
        <v>120232</v>
      </c>
      <c r="AI25" s="207">
        <f t="shared" si="8"/>
        <v>100</v>
      </c>
      <c r="AJ25" s="144">
        <f>SUM(AJ4:AJ24)</f>
        <v>229835</v>
      </c>
      <c r="AK25" s="146">
        <f t="shared" si="9"/>
        <v>19.11595914565174</v>
      </c>
      <c r="AL25" s="143">
        <f>SUM(AL4:AL24)</f>
        <v>159055</v>
      </c>
      <c r="AM25" s="208">
        <f>SUM(AM4:AM24)</f>
        <v>159055</v>
      </c>
      <c r="AN25" s="140">
        <f t="shared" si="10"/>
        <v>100</v>
      </c>
      <c r="AO25" s="208">
        <f>SUM(AO4:AO24)</f>
        <v>371245</v>
      </c>
      <c r="AP25" s="146">
        <f t="shared" si="11"/>
        <v>23.340668322278457</v>
      </c>
      <c r="AQ25" s="143">
        <f>SUM(AQ4:AQ24)</f>
        <v>26902</v>
      </c>
      <c r="AR25" s="208">
        <f>SUM(AR4:AR24)</f>
        <v>26902</v>
      </c>
      <c r="AS25" s="209">
        <f t="shared" si="12"/>
        <v>100</v>
      </c>
      <c r="AT25" s="208">
        <f>SUM(AT4:AT24)</f>
        <v>39851</v>
      </c>
      <c r="AU25" s="146">
        <f t="shared" si="13"/>
        <v>14.81339677347409</v>
      </c>
      <c r="AV25" s="210">
        <f aca="true" t="shared" si="21" ref="AV25:BB25">SUM(AV4:AV24)</f>
        <v>6475</v>
      </c>
      <c r="AW25" s="266">
        <f t="shared" si="21"/>
        <v>5682</v>
      </c>
      <c r="AX25" s="268">
        <f>AW25/AV25*100</f>
        <v>87.75289575289575</v>
      </c>
      <c r="AY25" s="266">
        <f t="shared" si="21"/>
        <v>22722</v>
      </c>
      <c r="AZ25" s="273">
        <f>AY25/AW25*10</f>
        <v>39.98944033790919</v>
      </c>
      <c r="BA25" s="277">
        <f t="shared" si="21"/>
        <v>4117</v>
      </c>
      <c r="BB25" s="139">
        <f t="shared" si="21"/>
        <v>4117</v>
      </c>
      <c r="BC25" s="140">
        <f>BB25/BA25*100</f>
        <v>100</v>
      </c>
      <c r="BD25" s="139">
        <f>SUM(BD4:BD24)</f>
        <v>6477</v>
      </c>
      <c r="BE25" s="211">
        <f>BD25/BB25*10</f>
        <v>15.732329366043237</v>
      </c>
      <c r="BF25" s="143">
        <f>SUM(BF4:BF24)</f>
        <v>4491</v>
      </c>
      <c r="BG25" s="208">
        <f>SUM(BG4:BG24)</f>
        <v>4491</v>
      </c>
      <c r="BH25" s="140">
        <f t="shared" si="19"/>
        <v>100</v>
      </c>
      <c r="BI25" s="208">
        <f>SUM(BI4:BI24)</f>
        <v>4750</v>
      </c>
      <c r="BJ25" s="146">
        <f t="shared" si="20"/>
        <v>10.57670897350256</v>
      </c>
      <c r="BK25" s="143">
        <f>SUM(BK4:BK24)</f>
        <v>1477</v>
      </c>
      <c r="BL25" s="139">
        <f>SUM(BL4:BL24)</f>
        <v>1477</v>
      </c>
      <c r="BM25" s="140">
        <f>BL25/BK25*100</f>
        <v>100</v>
      </c>
      <c r="BN25" s="139">
        <f>SUM(BN4:BN24)</f>
        <v>2764</v>
      </c>
      <c r="BO25" s="146">
        <f>BN25/BL25*10</f>
        <v>18.7136086662153</v>
      </c>
      <c r="BP25" s="205">
        <f>SUM(BP4:BP24)</f>
        <v>303</v>
      </c>
      <c r="BQ25" s="139">
        <f>SUM(BQ4:BQ24)</f>
        <v>303</v>
      </c>
      <c r="BR25" s="140">
        <f>BQ25/BP25*100</f>
        <v>100</v>
      </c>
      <c r="BS25" s="139">
        <f>SUM(BS4:BS24)</f>
        <v>185</v>
      </c>
      <c r="BT25" s="146">
        <f>BS25/BQ25*10</f>
        <v>6.105610561056105</v>
      </c>
      <c r="BU25" s="205">
        <f>SUM(BU5:BU24)</f>
        <v>1374</v>
      </c>
      <c r="BV25" s="139">
        <f>SUM(BV4:BV24)</f>
        <v>1374</v>
      </c>
      <c r="BW25" s="140">
        <f>BV25/BU25*100</f>
        <v>100</v>
      </c>
      <c r="BX25" s="139">
        <f>SUM(BX4:BX24)</f>
        <v>1814</v>
      </c>
      <c r="BY25" s="146">
        <f>BX25/BV25*10</f>
        <v>13.202328966521106</v>
      </c>
      <c r="BZ25" s="205">
        <f>SUM(BZ4:BZ24)</f>
        <v>609</v>
      </c>
      <c r="CA25" s="139">
        <f>SUM(CA4:CA24)</f>
        <v>609</v>
      </c>
      <c r="CB25" s="140">
        <f>CA25/BZ25*100</f>
        <v>100</v>
      </c>
      <c r="CC25" s="139">
        <f>SUM(CC4:CC24)</f>
        <v>1039</v>
      </c>
      <c r="CD25" s="140">
        <f>CC25/CA25*10</f>
        <v>17.060755336617405</v>
      </c>
      <c r="CE25" s="143">
        <f>SUM(CE4:CE24)</f>
        <v>0</v>
      </c>
      <c r="CF25" s="208">
        <f>SUM(CF4:CF24)</f>
        <v>0</v>
      </c>
      <c r="CG25" s="140" t="e">
        <f>CF25/CE25*100</f>
        <v>#DIV/0!</v>
      </c>
      <c r="CH25" s="208">
        <f>SUM(CH4:CH24)</f>
        <v>0</v>
      </c>
      <c r="CI25" s="146" t="e">
        <f>CH25/CF25*10</f>
        <v>#DIV/0!</v>
      </c>
    </row>
    <row r="26" spans="1:87" ht="16.5" thickBot="1">
      <c r="A26" s="212" t="s">
        <v>16</v>
      </c>
      <c r="B26" s="213">
        <v>0</v>
      </c>
      <c r="C26" s="214">
        <v>589705</v>
      </c>
      <c r="D26" s="215">
        <v>589382</v>
      </c>
      <c r="E26" s="216">
        <v>99.9452268507135</v>
      </c>
      <c r="F26" s="215">
        <v>1253081.5</v>
      </c>
      <c r="G26" s="217">
        <v>21.260939424685517</v>
      </c>
      <c r="H26" s="218">
        <v>267665</v>
      </c>
      <c r="I26" s="170">
        <v>267665</v>
      </c>
      <c r="J26" s="219">
        <v>100</v>
      </c>
      <c r="K26" s="170">
        <v>689629</v>
      </c>
      <c r="L26" s="220">
        <v>25.764631162086935</v>
      </c>
      <c r="M26" s="221">
        <v>15884</v>
      </c>
      <c r="N26" s="172">
        <v>15884</v>
      </c>
      <c r="O26" s="222">
        <v>100</v>
      </c>
      <c r="P26" s="170">
        <v>37185</v>
      </c>
      <c r="Q26" s="223">
        <v>23.41035003777386</v>
      </c>
      <c r="R26" s="224">
        <v>840</v>
      </c>
      <c r="S26" s="170">
        <v>840</v>
      </c>
      <c r="T26" s="225">
        <v>100</v>
      </c>
      <c r="U26" s="170">
        <v>1183</v>
      </c>
      <c r="V26" s="226">
        <v>14.083333333333334</v>
      </c>
      <c r="W26" s="218">
        <v>16716</v>
      </c>
      <c r="X26" s="170">
        <v>14783</v>
      </c>
      <c r="Y26" s="222">
        <v>88.43622876286193</v>
      </c>
      <c r="Z26" s="170">
        <v>18118</v>
      </c>
      <c r="AA26" s="227">
        <v>12.25596969491984</v>
      </c>
      <c r="AB26" s="221">
        <v>16269</v>
      </c>
      <c r="AC26" s="172">
        <v>16269</v>
      </c>
      <c r="AD26" s="228">
        <v>100</v>
      </c>
      <c r="AE26" s="215">
        <v>18733</v>
      </c>
      <c r="AF26" s="229">
        <v>11.514536849222448</v>
      </c>
      <c r="AG26" s="221">
        <v>113207</v>
      </c>
      <c r="AH26" s="172">
        <v>113207</v>
      </c>
      <c r="AI26" s="230">
        <v>100</v>
      </c>
      <c r="AJ26" s="170">
        <v>195811</v>
      </c>
      <c r="AK26" s="227">
        <v>17.296721934156015</v>
      </c>
      <c r="AL26" s="221">
        <v>128763</v>
      </c>
      <c r="AM26" s="172">
        <v>128763</v>
      </c>
      <c r="AN26" s="231">
        <v>100</v>
      </c>
      <c r="AO26" s="170">
        <v>247098</v>
      </c>
      <c r="AP26" s="227">
        <v>19.190140024696536</v>
      </c>
      <c r="AQ26" s="232">
        <v>30886</v>
      </c>
      <c r="AR26" s="233">
        <v>30708</v>
      </c>
      <c r="AS26" s="234">
        <v>99.42368710742731</v>
      </c>
      <c r="AT26" s="233">
        <v>42955</v>
      </c>
      <c r="AU26" s="235">
        <v>13.988211540966525</v>
      </c>
      <c r="AV26" s="236">
        <v>3076</v>
      </c>
      <c r="AW26" s="237">
        <v>2753</v>
      </c>
      <c r="AX26" s="238">
        <v>89.49934980494149</v>
      </c>
      <c r="AY26" s="239">
        <v>8426</v>
      </c>
      <c r="AZ26" s="278">
        <v>30.606610969851072</v>
      </c>
      <c r="BA26" s="214">
        <v>1666</v>
      </c>
      <c r="BB26" s="215">
        <v>1666</v>
      </c>
      <c r="BC26" s="219">
        <v>100</v>
      </c>
      <c r="BD26" s="215">
        <v>1370</v>
      </c>
      <c r="BE26" s="267">
        <v>8.22328931572629</v>
      </c>
      <c r="BF26" s="240">
        <v>5783</v>
      </c>
      <c r="BG26" s="241">
        <v>5708</v>
      </c>
      <c r="BH26" s="242">
        <v>98.70309527926682</v>
      </c>
      <c r="BI26" s="241">
        <v>3499</v>
      </c>
      <c r="BJ26" s="243">
        <v>6.129992992291521</v>
      </c>
      <c r="BK26" s="240">
        <v>1581</v>
      </c>
      <c r="BL26" s="244">
        <v>1581</v>
      </c>
      <c r="BM26" s="242">
        <v>100</v>
      </c>
      <c r="BN26" s="244">
        <v>2215</v>
      </c>
      <c r="BO26" s="245">
        <v>14.0101201771031</v>
      </c>
      <c r="BP26" s="246">
        <v>1223</v>
      </c>
      <c r="BQ26" s="247">
        <v>1223</v>
      </c>
      <c r="BR26" s="248">
        <v>100</v>
      </c>
      <c r="BS26" s="247">
        <v>1026.5</v>
      </c>
      <c r="BT26" s="249">
        <v>8.39329517579722</v>
      </c>
      <c r="BU26" s="250">
        <v>1336</v>
      </c>
      <c r="BV26" s="251">
        <v>1336</v>
      </c>
      <c r="BW26" s="252">
        <v>100</v>
      </c>
      <c r="BX26" s="251">
        <v>619</v>
      </c>
      <c r="BY26" s="252">
        <v>4.633233532934132</v>
      </c>
      <c r="BZ26" s="253">
        <v>1106</v>
      </c>
      <c r="CA26" s="254">
        <v>1106</v>
      </c>
      <c r="CB26" s="255">
        <v>100</v>
      </c>
      <c r="CC26" s="254">
        <v>384</v>
      </c>
      <c r="CD26" s="256">
        <v>3.4719710669077757</v>
      </c>
      <c r="CE26" s="253">
        <v>133117</v>
      </c>
      <c r="CF26" s="254">
        <v>0</v>
      </c>
      <c r="CG26" s="254">
        <v>0</v>
      </c>
      <c r="CH26" s="254">
        <v>0</v>
      </c>
      <c r="CI26" s="257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CE2:CI2"/>
    <mergeCell ref="BF2:BJ2"/>
    <mergeCell ref="BK2:BO2"/>
    <mergeCell ref="BP2:BT2"/>
    <mergeCell ref="BU2:BY2"/>
    <mergeCell ref="BZ2:CD2"/>
    <mergeCell ref="BA2:BE2"/>
    <mergeCell ref="A2:A3"/>
    <mergeCell ref="B2:B3"/>
    <mergeCell ref="C2:G2"/>
    <mergeCell ref="H2:L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6" sqref="P26"/>
    </sheetView>
  </sheetViews>
  <sheetFormatPr defaultColWidth="9.125" defaultRowHeight="12.75"/>
  <cols>
    <col min="1" max="1" width="25.25390625" style="351" customWidth="1"/>
    <col min="2" max="2" width="9.875" style="351" customWidth="1"/>
    <col min="3" max="3" width="9.625" style="351" customWidth="1"/>
    <col min="4" max="4" width="9.00390625" style="351" customWidth="1"/>
    <col min="5" max="8" width="7.00390625" style="351" hidden="1" customWidth="1"/>
    <col min="9" max="9" width="5.875" style="351" hidden="1" customWidth="1"/>
    <col min="10" max="10" width="8.75390625" style="351" bestFit="1" customWidth="1"/>
    <col min="11" max="11" width="8.625" style="351" customWidth="1"/>
    <col min="12" max="12" width="6.875" style="351" customWidth="1"/>
    <col min="13" max="13" width="8.75390625" style="351" customWidth="1"/>
    <col min="14" max="14" width="6.625" style="351" customWidth="1"/>
    <col min="15" max="15" width="7.75390625" style="351" customWidth="1"/>
    <col min="16" max="16" width="7.375" style="351" customWidth="1"/>
    <col min="17" max="17" width="6.75390625" style="351" customWidth="1"/>
    <col min="18" max="18" width="8.75390625" style="351" customWidth="1"/>
    <col min="19" max="19" width="0.2421875" style="351" customWidth="1"/>
    <col min="20" max="20" width="7.625" style="351" hidden="1" customWidth="1"/>
    <col min="21" max="21" width="5.875" style="351" hidden="1" customWidth="1"/>
    <col min="22" max="22" width="6.875" style="351" hidden="1" customWidth="1"/>
    <col min="23" max="24" width="7.00390625" style="351" hidden="1" customWidth="1"/>
    <col min="25" max="26" width="8.25390625" style="351" hidden="1" customWidth="1"/>
    <col min="27" max="27" width="7.00390625" style="351" hidden="1" customWidth="1"/>
    <col min="28" max="28" width="8.25390625" style="351" hidden="1" customWidth="1"/>
    <col min="29" max="29" width="5.75390625" style="351" hidden="1" customWidth="1"/>
    <col min="30" max="30" width="8.125" style="351" hidden="1" customWidth="1"/>
    <col min="31" max="31" width="7.625" style="351" hidden="1" customWidth="1"/>
    <col min="32" max="32" width="6.875" style="351" hidden="1" customWidth="1"/>
    <col min="33" max="33" width="7.375" style="351" hidden="1" customWidth="1"/>
    <col min="34" max="34" width="5.75390625" style="351" hidden="1" customWidth="1"/>
    <col min="35" max="35" width="8.125" style="351" hidden="1" customWidth="1"/>
    <col min="36" max="37" width="7.375" style="351" hidden="1" customWidth="1"/>
    <col min="38" max="38" width="7.00390625" style="351" hidden="1" customWidth="1"/>
    <col min="39" max="39" width="6.75390625" style="351" hidden="1" customWidth="1"/>
    <col min="40" max="40" width="6.875" style="351" hidden="1" customWidth="1"/>
    <col min="41" max="41" width="6.375" style="351" hidden="1" customWidth="1"/>
    <col min="42" max="42" width="4.75390625" style="351" hidden="1" customWidth="1"/>
    <col min="43" max="43" width="3.875" style="351" hidden="1" customWidth="1"/>
    <col min="44" max="44" width="8.875" style="351" hidden="1" customWidth="1"/>
    <col min="45" max="45" width="7.875" style="351" hidden="1" customWidth="1"/>
    <col min="46" max="46" width="7.25390625" style="351" hidden="1" customWidth="1"/>
    <col min="47" max="47" width="8.75390625" style="351" hidden="1" customWidth="1"/>
    <col min="48" max="48" width="6.875" style="351" hidden="1" customWidth="1"/>
    <col min="49" max="49" width="7.125" style="351" customWidth="1"/>
    <col min="50" max="50" width="6.625" style="351" customWidth="1"/>
    <col min="51" max="51" width="7.25390625" style="351" customWidth="1"/>
    <col min="52" max="52" width="8.125" style="351" customWidth="1"/>
    <col min="53" max="53" width="8.00390625" style="351" customWidth="1"/>
    <col min="54" max="54" width="6.125" style="351" customWidth="1"/>
    <col min="55" max="55" width="6.875" style="351" customWidth="1"/>
    <col min="56" max="56" width="6.625" style="351" customWidth="1"/>
    <col min="57" max="57" width="8.00390625" style="351" customWidth="1"/>
    <col min="58" max="58" width="7.875" style="351" customWidth="1"/>
    <col min="59" max="59" width="6.875" style="351" customWidth="1"/>
    <col min="60" max="60" width="3.875" style="351" customWidth="1"/>
    <col min="61" max="61" width="6.125" style="351" customWidth="1"/>
    <col min="62" max="62" width="5.00390625" style="351" customWidth="1"/>
    <col min="63" max="63" width="6.625" style="351" customWidth="1"/>
    <col min="64" max="16384" width="9.125" style="351" customWidth="1"/>
  </cols>
  <sheetData>
    <row r="1" spans="1:63" s="300" customFormat="1" ht="36.75" customHeight="1" thickBot="1">
      <c r="A1" s="171"/>
      <c r="B1" s="402" t="s">
        <v>118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350"/>
      <c r="X1" s="350"/>
      <c r="Y1" s="350"/>
      <c r="Z1" s="350"/>
      <c r="AA1" s="350"/>
      <c r="AB1" s="350"/>
      <c r="AC1" s="350"/>
      <c r="AD1" s="350"/>
      <c r="AE1" s="350"/>
      <c r="AF1" s="418"/>
      <c r="AG1" s="389"/>
      <c r="AH1" s="389"/>
      <c r="AI1" s="349"/>
      <c r="AJ1" s="349"/>
      <c r="AK1" s="349"/>
      <c r="AM1" s="349"/>
      <c r="AN1" s="175"/>
      <c r="AO1" s="175"/>
      <c r="AP1" s="175"/>
      <c r="AQ1" s="175"/>
      <c r="AR1" s="175"/>
      <c r="AS1" s="173"/>
      <c r="AT1" s="173"/>
      <c r="AU1" s="174"/>
      <c r="AV1" s="174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</row>
    <row r="2" spans="1:63" ht="22.5" customHeight="1" thickBot="1">
      <c r="A2" s="407" t="s">
        <v>17</v>
      </c>
      <c r="B2" s="414" t="s">
        <v>47</v>
      </c>
      <c r="C2" s="415"/>
      <c r="D2" s="416"/>
      <c r="E2" s="408" t="s">
        <v>26</v>
      </c>
      <c r="F2" s="408"/>
      <c r="G2" s="408"/>
      <c r="H2" s="408"/>
      <c r="I2" s="408"/>
      <c r="J2" s="410" t="s">
        <v>27</v>
      </c>
      <c r="K2" s="411"/>
      <c r="L2" s="411"/>
      <c r="M2" s="411"/>
      <c r="N2" s="412"/>
      <c r="O2" s="409" t="s">
        <v>48</v>
      </c>
      <c r="P2" s="409"/>
      <c r="Q2" s="409"/>
      <c r="R2" s="409"/>
      <c r="S2" s="409"/>
      <c r="T2" s="409" t="s">
        <v>28</v>
      </c>
      <c r="U2" s="409"/>
      <c r="V2" s="409"/>
      <c r="W2" s="409"/>
      <c r="X2" s="409"/>
      <c r="Y2" s="410" t="s">
        <v>29</v>
      </c>
      <c r="Z2" s="411"/>
      <c r="AA2" s="411"/>
      <c r="AB2" s="411"/>
      <c r="AC2" s="413"/>
      <c r="AD2" s="409" t="s">
        <v>30</v>
      </c>
      <c r="AE2" s="409"/>
      <c r="AF2" s="409"/>
      <c r="AG2" s="409"/>
      <c r="AH2" s="409"/>
      <c r="AI2" s="409" t="s">
        <v>31</v>
      </c>
      <c r="AJ2" s="409"/>
      <c r="AK2" s="409"/>
      <c r="AL2" s="409"/>
      <c r="AM2" s="409"/>
      <c r="AN2" s="384" t="s">
        <v>49</v>
      </c>
      <c r="AO2" s="408"/>
      <c r="AP2" s="408"/>
      <c r="AQ2" s="385"/>
      <c r="AR2" s="409" t="s">
        <v>32</v>
      </c>
      <c r="AS2" s="409"/>
      <c r="AT2" s="409"/>
      <c r="AU2" s="409"/>
      <c r="AV2" s="409"/>
      <c r="AW2" s="409" t="s">
        <v>33</v>
      </c>
      <c r="AX2" s="409"/>
      <c r="AY2" s="409"/>
      <c r="AZ2" s="409"/>
      <c r="BA2" s="409"/>
      <c r="BB2" s="409" t="s">
        <v>34</v>
      </c>
      <c r="BC2" s="409"/>
      <c r="BD2" s="409"/>
      <c r="BE2" s="409"/>
      <c r="BF2" s="409"/>
      <c r="BG2" s="386" t="s">
        <v>50</v>
      </c>
      <c r="BH2" s="387"/>
      <c r="BI2" s="387"/>
      <c r="BJ2" s="387"/>
      <c r="BK2" s="388"/>
    </row>
    <row r="3" spans="1:63" ht="117" customHeight="1" thickBot="1">
      <c r="A3" s="407"/>
      <c r="B3" s="177" t="s">
        <v>35</v>
      </c>
      <c r="C3" s="178" t="s">
        <v>36</v>
      </c>
      <c r="D3" s="178" t="s">
        <v>1</v>
      </c>
      <c r="E3" s="179" t="s">
        <v>35</v>
      </c>
      <c r="F3" s="180" t="s">
        <v>36</v>
      </c>
      <c r="G3" s="180" t="s">
        <v>1</v>
      </c>
      <c r="H3" s="180" t="s">
        <v>37</v>
      </c>
      <c r="I3" s="181" t="s">
        <v>38</v>
      </c>
      <c r="J3" s="177" t="s">
        <v>35</v>
      </c>
      <c r="K3" s="178" t="s">
        <v>39</v>
      </c>
      <c r="L3" s="178" t="s">
        <v>1</v>
      </c>
      <c r="M3" s="178" t="s">
        <v>40</v>
      </c>
      <c r="N3" s="182" t="s">
        <v>38</v>
      </c>
      <c r="O3" s="177" t="s">
        <v>35</v>
      </c>
      <c r="P3" s="178" t="s">
        <v>39</v>
      </c>
      <c r="Q3" s="178" t="s">
        <v>1</v>
      </c>
      <c r="R3" s="178" t="s">
        <v>40</v>
      </c>
      <c r="S3" s="182" t="s">
        <v>38</v>
      </c>
      <c r="T3" s="177" t="s">
        <v>35</v>
      </c>
      <c r="U3" s="178" t="s">
        <v>39</v>
      </c>
      <c r="V3" s="178" t="s">
        <v>1</v>
      </c>
      <c r="W3" s="178" t="s">
        <v>40</v>
      </c>
      <c r="X3" s="182" t="s">
        <v>41</v>
      </c>
      <c r="Y3" s="177" t="s">
        <v>35</v>
      </c>
      <c r="Z3" s="178" t="s">
        <v>39</v>
      </c>
      <c r="AA3" s="178" t="s">
        <v>1</v>
      </c>
      <c r="AB3" s="178" t="s">
        <v>40</v>
      </c>
      <c r="AC3" s="182" t="s">
        <v>38</v>
      </c>
      <c r="AD3" s="177" t="s">
        <v>35</v>
      </c>
      <c r="AE3" s="178" t="s">
        <v>39</v>
      </c>
      <c r="AF3" s="178" t="s">
        <v>1</v>
      </c>
      <c r="AG3" s="178" t="s">
        <v>40</v>
      </c>
      <c r="AH3" s="182" t="s">
        <v>38</v>
      </c>
      <c r="AI3" s="177" t="s">
        <v>42</v>
      </c>
      <c r="AJ3" s="178" t="s">
        <v>39</v>
      </c>
      <c r="AK3" s="178" t="s">
        <v>1</v>
      </c>
      <c r="AL3" s="178" t="s">
        <v>40</v>
      </c>
      <c r="AM3" s="182" t="s">
        <v>38</v>
      </c>
      <c r="AN3" s="183" t="s">
        <v>35</v>
      </c>
      <c r="AO3" s="184" t="s">
        <v>39</v>
      </c>
      <c r="AP3" s="184" t="s">
        <v>40</v>
      </c>
      <c r="AQ3" s="185" t="s">
        <v>38</v>
      </c>
      <c r="AR3" s="177" t="s">
        <v>35</v>
      </c>
      <c r="AS3" s="178" t="s">
        <v>39</v>
      </c>
      <c r="AT3" s="178" t="s">
        <v>1</v>
      </c>
      <c r="AU3" s="178" t="s">
        <v>40</v>
      </c>
      <c r="AV3" s="182" t="s">
        <v>38</v>
      </c>
      <c r="AW3" s="177" t="s">
        <v>42</v>
      </c>
      <c r="AX3" s="178" t="s">
        <v>39</v>
      </c>
      <c r="AY3" s="178" t="s">
        <v>1</v>
      </c>
      <c r="AZ3" s="178" t="s">
        <v>40</v>
      </c>
      <c r="BA3" s="182" t="s">
        <v>38</v>
      </c>
      <c r="BB3" s="177" t="s">
        <v>42</v>
      </c>
      <c r="BC3" s="178" t="s">
        <v>39</v>
      </c>
      <c r="BD3" s="178" t="s">
        <v>1</v>
      </c>
      <c r="BE3" s="178" t="s">
        <v>40</v>
      </c>
      <c r="BF3" s="182" t="s">
        <v>38</v>
      </c>
      <c r="BG3" s="179" t="s">
        <v>42</v>
      </c>
      <c r="BH3" s="180" t="s">
        <v>39</v>
      </c>
      <c r="BI3" s="180" t="s">
        <v>1</v>
      </c>
      <c r="BJ3" s="180" t="s">
        <v>40</v>
      </c>
      <c r="BK3" s="181" t="s">
        <v>38</v>
      </c>
    </row>
    <row r="4" spans="1:63" ht="17.25" customHeight="1">
      <c r="A4" s="132" t="s">
        <v>2</v>
      </c>
      <c r="B4" s="133">
        <f>E4+J4+O4+T4+Y4+AD4+AI4+AN4</f>
        <v>255</v>
      </c>
      <c r="C4" s="134">
        <f>F4+K4+P4+U4+Z4+AE4+AJ4+AO4</f>
        <v>120</v>
      </c>
      <c r="D4" s="92">
        <f>C4/B4*100</f>
        <v>47.05882352941176</v>
      </c>
      <c r="E4" s="90"/>
      <c r="F4" s="93"/>
      <c r="G4" s="94"/>
      <c r="H4" s="95"/>
      <c r="I4" s="96"/>
      <c r="J4" s="97">
        <v>255</v>
      </c>
      <c r="K4" s="87">
        <v>120</v>
      </c>
      <c r="L4" s="21">
        <f>K4/J4*100</f>
        <v>47.05882352941176</v>
      </c>
      <c r="M4" s="87">
        <v>240</v>
      </c>
      <c r="N4" s="25">
        <f aca="true" t="shared" si="0" ref="N4:N24">IF(M4&gt;0,M4/K4*10,"")</f>
        <v>20</v>
      </c>
      <c r="O4" s="90">
        <v>0</v>
      </c>
      <c r="P4" s="91"/>
      <c r="Q4" s="91"/>
      <c r="R4" s="91"/>
      <c r="S4" s="98"/>
      <c r="T4" s="90">
        <v>0</v>
      </c>
      <c r="U4" s="87"/>
      <c r="V4" s="87"/>
      <c r="W4" s="87"/>
      <c r="X4" s="88"/>
      <c r="Y4" s="90">
        <v>0</v>
      </c>
      <c r="Z4" s="91"/>
      <c r="AA4" s="99"/>
      <c r="AB4" s="91"/>
      <c r="AC4" s="98"/>
      <c r="AD4" s="89">
        <v>0</v>
      </c>
      <c r="AE4" s="87"/>
      <c r="AF4" s="87"/>
      <c r="AG4" s="87"/>
      <c r="AH4" s="88"/>
      <c r="AI4" s="89">
        <v>0</v>
      </c>
      <c r="AJ4" s="87"/>
      <c r="AK4" s="87"/>
      <c r="AL4" s="87"/>
      <c r="AM4" s="88"/>
      <c r="AN4" s="34">
        <v>0</v>
      </c>
      <c r="AO4" s="24"/>
      <c r="AP4" s="24"/>
      <c r="AQ4" s="35"/>
      <c r="AR4" s="89">
        <v>0</v>
      </c>
      <c r="AS4" s="87"/>
      <c r="AT4" s="87"/>
      <c r="AU4" s="87"/>
      <c r="AV4" s="88"/>
      <c r="AW4" s="89">
        <v>0</v>
      </c>
      <c r="AX4" s="87"/>
      <c r="AY4" s="87"/>
      <c r="AZ4" s="87"/>
      <c r="BA4" s="88"/>
      <c r="BB4" s="90"/>
      <c r="BC4" s="91"/>
      <c r="BD4" s="91"/>
      <c r="BE4" s="91"/>
      <c r="BF4" s="98"/>
      <c r="BG4" s="89">
        <v>0</v>
      </c>
      <c r="BH4" s="87"/>
      <c r="BI4" s="135"/>
      <c r="BJ4" s="87"/>
      <c r="BK4" s="88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69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70">
        <v>844</v>
      </c>
      <c r="AJ5" s="271">
        <v>844</v>
      </c>
      <c r="AK5" s="32">
        <f>AJ5/AI5*100</f>
        <v>100</v>
      </c>
      <c r="AL5" s="271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4730</v>
      </c>
      <c r="D6" s="19">
        <f t="shared" si="3"/>
        <v>81.22960673192512</v>
      </c>
      <c r="E6" s="65">
        <v>0</v>
      </c>
      <c r="F6" s="66"/>
      <c r="G6" s="21"/>
      <c r="H6" s="66"/>
      <c r="I6" s="22"/>
      <c r="J6" s="23">
        <v>4997</v>
      </c>
      <c r="K6" s="24">
        <v>4580</v>
      </c>
      <c r="L6" s="21">
        <f>K6/J6*100</f>
        <v>91.65499299579749</v>
      </c>
      <c r="M6" s="24">
        <v>6990</v>
      </c>
      <c r="N6" s="25">
        <f t="shared" si="0"/>
        <v>15.262008733624455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31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16552</v>
      </c>
      <c r="C8" s="18">
        <f t="shared" si="2"/>
        <v>14580</v>
      </c>
      <c r="D8" s="19">
        <f t="shared" si="3"/>
        <v>88.08603189946834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10480</v>
      </c>
      <c r="L8" s="21">
        <f aca="true" t="shared" si="5" ref="L8:L13">K8/J8*100</f>
        <v>99.24242424242425</v>
      </c>
      <c r="M8" s="24">
        <v>24573</v>
      </c>
      <c r="N8" s="25">
        <f t="shared" si="0"/>
        <v>23.447519083969468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1545</v>
      </c>
      <c r="AA8" s="31">
        <f>Z8/Y8*100</f>
        <v>93.24079662039831</v>
      </c>
      <c r="AB8" s="27">
        <v>2964</v>
      </c>
      <c r="AC8" s="30">
        <f>AB8/Z8*10</f>
        <v>19.184466019417478</v>
      </c>
      <c r="AD8" s="36">
        <v>1726</v>
      </c>
      <c r="AE8" s="24">
        <v>283</v>
      </c>
      <c r="AF8" s="31">
        <f>AE8/AD8*100</f>
        <v>16.396292004634994</v>
      </c>
      <c r="AG8" s="24">
        <v>77</v>
      </c>
      <c r="AH8" s="30">
        <f>AG8/AE8*10</f>
        <v>2.7208480565371023</v>
      </c>
      <c r="AI8" s="67">
        <v>607</v>
      </c>
      <c r="AJ8" s="20">
        <v>270</v>
      </c>
      <c r="AK8" s="32">
        <f>AJ8/AI8*100</f>
        <v>44.481054365733115</v>
      </c>
      <c r="AL8" s="20">
        <v>162</v>
      </c>
      <c r="AM8" s="33">
        <f>AL8/AJ8*10</f>
        <v>6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31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8412</v>
      </c>
      <c r="D9" s="19">
        <f t="shared" si="3"/>
        <v>98.12201096465648</v>
      </c>
      <c r="E9" s="65">
        <v>0</v>
      </c>
      <c r="F9" s="66"/>
      <c r="G9" s="21"/>
      <c r="H9" s="66"/>
      <c r="I9" s="22"/>
      <c r="J9" s="23">
        <v>8317</v>
      </c>
      <c r="K9" s="24">
        <v>8156</v>
      </c>
      <c r="L9" s="21">
        <f t="shared" si="5"/>
        <v>98.06420584345317</v>
      </c>
      <c r="M9" s="24">
        <v>15094</v>
      </c>
      <c r="N9" s="25">
        <f t="shared" si="0"/>
        <v>18.50662089259441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18651</v>
      </c>
      <c r="D10" s="19">
        <f t="shared" si="3"/>
        <v>85.07115489874111</v>
      </c>
      <c r="E10" s="65">
        <v>0</v>
      </c>
      <c r="F10" s="66"/>
      <c r="G10" s="21"/>
      <c r="H10" s="66"/>
      <c r="I10" s="22"/>
      <c r="J10" s="23">
        <v>17655</v>
      </c>
      <c r="K10" s="24">
        <v>14382</v>
      </c>
      <c r="L10" s="21">
        <f t="shared" si="5"/>
        <v>81.46134239592183</v>
      </c>
      <c r="M10" s="24">
        <v>23579</v>
      </c>
      <c r="N10" s="25">
        <f t="shared" si="0"/>
        <v>16.39479905437352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31117</v>
      </c>
      <c r="D11" s="19">
        <f t="shared" si="3"/>
        <v>97.1071027337411</v>
      </c>
      <c r="E11" s="65">
        <v>0</v>
      </c>
      <c r="F11" s="66"/>
      <c r="G11" s="21"/>
      <c r="H11" s="66"/>
      <c r="I11" s="22"/>
      <c r="J11" s="23">
        <v>29621</v>
      </c>
      <c r="K11" s="24">
        <v>28694</v>
      </c>
      <c r="L11" s="21">
        <f t="shared" si="5"/>
        <v>96.87046352250093</v>
      </c>
      <c r="M11" s="24">
        <v>55039</v>
      </c>
      <c r="N11" s="25">
        <f t="shared" si="0"/>
        <v>19.1813619572036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31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11364</v>
      </c>
      <c r="C12" s="18">
        <f t="shared" si="2"/>
        <v>10356</v>
      </c>
      <c r="D12" s="19">
        <f t="shared" si="3"/>
        <v>91.129883843717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10431</v>
      </c>
      <c r="K12" s="24">
        <v>9423</v>
      </c>
      <c r="L12" s="21">
        <f t="shared" si="5"/>
        <v>90.3364969801553</v>
      </c>
      <c r="M12" s="24">
        <v>12355</v>
      </c>
      <c r="N12" s="25">
        <f t="shared" si="0"/>
        <v>13.11153560437228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31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72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14905</v>
      </c>
      <c r="D16" s="19">
        <f t="shared" si="3"/>
        <v>99.00365327133842</v>
      </c>
      <c r="E16" s="65">
        <v>0</v>
      </c>
      <c r="F16" s="66"/>
      <c r="G16" s="21"/>
      <c r="H16" s="66"/>
      <c r="I16" s="22"/>
      <c r="J16" s="23">
        <v>15055</v>
      </c>
      <c r="K16" s="24">
        <v>14905</v>
      </c>
      <c r="L16" s="21">
        <f t="shared" si="8"/>
        <v>99.00365327133842</v>
      </c>
      <c r="M16" s="24">
        <v>26829</v>
      </c>
      <c r="N16" s="25">
        <f t="shared" si="0"/>
        <v>18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52">
        <v>0</v>
      </c>
      <c r="AJ16" s="353"/>
      <c r="AK16" s="32"/>
      <c r="AL16" s="353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28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8241</v>
      </c>
      <c r="C18" s="18">
        <f t="shared" si="2"/>
        <v>7388</v>
      </c>
      <c r="D18" s="19">
        <f t="shared" si="3"/>
        <v>89.6493144035918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6772</v>
      </c>
      <c r="K18" s="24">
        <v>6508</v>
      </c>
      <c r="L18" s="21">
        <f t="shared" si="8"/>
        <v>96.1015948021264</v>
      </c>
      <c r="M18" s="24">
        <v>6590</v>
      </c>
      <c r="N18" s="25">
        <f t="shared" si="0"/>
        <v>10.125998770743701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77</v>
      </c>
      <c r="AO18" s="24"/>
      <c r="AP18" s="24"/>
      <c r="AQ18" s="35"/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12236</v>
      </c>
      <c r="D19" s="19">
        <f t="shared" si="3"/>
        <v>88.15561959654178</v>
      </c>
      <c r="E19" s="65">
        <v>0</v>
      </c>
      <c r="F19" s="66"/>
      <c r="G19" s="21"/>
      <c r="H19" s="66"/>
      <c r="I19" s="22"/>
      <c r="J19" s="23">
        <v>13009</v>
      </c>
      <c r="K19" s="24">
        <v>11905</v>
      </c>
      <c r="L19" s="21">
        <f t="shared" si="8"/>
        <v>91.51356753017143</v>
      </c>
      <c r="M19" s="24">
        <v>23765</v>
      </c>
      <c r="N19" s="25">
        <f t="shared" si="0"/>
        <v>19.96220075598488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2836</v>
      </c>
      <c r="D20" s="19">
        <f t="shared" si="3"/>
        <v>95.07207509218907</v>
      </c>
      <c r="E20" s="65">
        <v>0</v>
      </c>
      <c r="F20" s="66"/>
      <c r="G20" s="21"/>
      <c r="H20" s="66"/>
      <c r="I20" s="22"/>
      <c r="J20" s="23">
        <v>1759</v>
      </c>
      <c r="K20" s="24">
        <v>1612</v>
      </c>
      <c r="L20" s="21">
        <f t="shared" si="8"/>
        <v>91.6429789653212</v>
      </c>
      <c r="M20" s="24">
        <v>2693</v>
      </c>
      <c r="N20" s="25">
        <f t="shared" si="0"/>
        <v>16.705955334987593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31">
        <v>0</v>
      </c>
      <c r="BH20" s="24"/>
      <c r="BI20" s="31"/>
      <c r="BJ20" s="31"/>
      <c r="BK20" s="37"/>
    </row>
    <row r="21" spans="1:63" ht="15.75">
      <c r="A21" s="16" t="s">
        <v>82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12887</v>
      </c>
      <c r="D22" s="19">
        <f t="shared" si="3"/>
        <v>97.0406626506024</v>
      </c>
      <c r="E22" s="65">
        <v>0</v>
      </c>
      <c r="F22" s="66"/>
      <c r="G22" s="21"/>
      <c r="H22" s="66"/>
      <c r="I22" s="22"/>
      <c r="J22" s="23">
        <v>8021</v>
      </c>
      <c r="K22" s="24">
        <v>7724</v>
      </c>
      <c r="L22" s="21">
        <f>K22/J22*100</f>
        <v>96.29721979803017</v>
      </c>
      <c r="M22" s="24">
        <v>15896</v>
      </c>
      <c r="N22" s="25">
        <f t="shared" si="0"/>
        <v>20.58001035732781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31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20475</v>
      </c>
      <c r="D23" s="19">
        <f t="shared" si="3"/>
        <v>95.13079031733494</v>
      </c>
      <c r="E23" s="65">
        <v>0</v>
      </c>
      <c r="F23" s="66"/>
      <c r="G23" s="21"/>
      <c r="H23" s="66"/>
      <c r="I23" s="22"/>
      <c r="J23" s="23">
        <v>11085</v>
      </c>
      <c r="K23" s="24">
        <v>10037</v>
      </c>
      <c r="L23" s="21">
        <f>K23/J23*100</f>
        <v>90.54578258908434</v>
      </c>
      <c r="M23" s="24">
        <v>22734</v>
      </c>
      <c r="N23" s="25">
        <f t="shared" si="0"/>
        <v>22.650194281159706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31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47" t="s">
        <v>43</v>
      </c>
      <c r="B25" s="148"/>
      <c r="C25" s="149"/>
      <c r="D25" s="150"/>
      <c r="E25" s="151"/>
      <c r="F25" s="152"/>
      <c r="G25" s="101"/>
      <c r="H25" s="152"/>
      <c r="I25" s="106"/>
      <c r="J25" s="100"/>
      <c r="K25" s="83"/>
      <c r="L25" s="101"/>
      <c r="M25" s="83"/>
      <c r="N25" s="102"/>
      <c r="O25" s="85"/>
      <c r="P25" s="83"/>
      <c r="Q25" s="83"/>
      <c r="R25" s="83"/>
      <c r="S25" s="84"/>
      <c r="T25" s="85"/>
      <c r="U25" s="83"/>
      <c r="V25" s="83"/>
      <c r="W25" s="83"/>
      <c r="X25" s="103"/>
      <c r="Y25" s="85"/>
      <c r="Z25" s="83"/>
      <c r="AA25" s="86"/>
      <c r="AB25" s="83"/>
      <c r="AC25" s="84"/>
      <c r="AD25" s="104"/>
      <c r="AE25" s="105"/>
      <c r="AF25" s="86"/>
      <c r="AG25" s="105"/>
      <c r="AH25" s="106"/>
      <c r="AI25" s="107"/>
      <c r="AJ25" s="108"/>
      <c r="AK25" s="108"/>
      <c r="AL25" s="108"/>
      <c r="AM25" s="109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86"/>
      <c r="BH25" s="83"/>
      <c r="BI25" s="86"/>
      <c r="BJ25" s="86"/>
      <c r="BK25" s="187">
        <f>IF(BJ25&gt;0,BJ25/BH25*10,"")</f>
      </c>
    </row>
    <row r="26" spans="1:63" ht="16.5" thickBot="1">
      <c r="A26" s="153" t="s">
        <v>25</v>
      </c>
      <c r="B26" s="125">
        <f>SUM(B4:B25)</f>
        <v>258726</v>
      </c>
      <c r="C26" s="154">
        <f>SUM(C4:C25)</f>
        <v>245242</v>
      </c>
      <c r="D26" s="155">
        <f>C26/B26*100</f>
        <v>94.7883088672959</v>
      </c>
      <c r="E26" s="156">
        <f>SUM(E4:E24)</f>
        <v>3565</v>
      </c>
      <c r="F26" s="157">
        <f>SUM(F4:F24)</f>
        <v>3565</v>
      </c>
      <c r="G26" s="158">
        <f>F26/E26*100</f>
        <v>100</v>
      </c>
      <c r="H26" s="157">
        <f>SUM(H4:H24)</f>
        <v>5291</v>
      </c>
      <c r="I26" s="159">
        <f>H26/F26*10</f>
        <v>14.841514726507715</v>
      </c>
      <c r="J26" s="354">
        <f>SUM(J4:J24)</f>
        <v>211245</v>
      </c>
      <c r="K26" s="355">
        <f>SUM(K4:K24)</f>
        <v>202234</v>
      </c>
      <c r="L26" s="160">
        <f>K26/J26*100</f>
        <v>95.73433690738243</v>
      </c>
      <c r="M26" s="355">
        <f>SUM(M4:M24)</f>
        <v>356436</v>
      </c>
      <c r="N26" s="161">
        <f>IF(M26&gt;0,M26/K26*10,"")</f>
        <v>17.624929537070916</v>
      </c>
      <c r="O26" s="356">
        <f>SUM(O4:O24)</f>
        <v>12594</v>
      </c>
      <c r="P26" s="355">
        <f>SUM(P5:P24)</f>
        <v>12498</v>
      </c>
      <c r="Q26" s="168">
        <f>P26/O26*100</f>
        <v>99.23773225345403</v>
      </c>
      <c r="R26" s="355">
        <f>SUM(R5:R24)</f>
        <v>460708</v>
      </c>
      <c r="S26" s="161">
        <f>IF(R26&gt;0,R26/P26*10,"")</f>
        <v>368.62538006080973</v>
      </c>
      <c r="T26" s="356">
        <f>SUM(T4:T24)</f>
        <v>8197</v>
      </c>
      <c r="U26" s="355">
        <f>SUM(U5:U24)</f>
        <v>8197</v>
      </c>
      <c r="V26" s="162">
        <f>U26/T26*100</f>
        <v>100</v>
      </c>
      <c r="W26" s="355">
        <f>SUM(W5:W24)</f>
        <v>11176</v>
      </c>
      <c r="X26" s="163">
        <f>IF(W26&gt;0,W26/U26*10,"")</f>
        <v>13.6342564352812</v>
      </c>
      <c r="Y26" s="356">
        <f>SUM(Y4:Y24)</f>
        <v>11533</v>
      </c>
      <c r="Z26" s="355">
        <f>SUM(Z5:Z24)</f>
        <v>11188</v>
      </c>
      <c r="AA26" s="168">
        <f>Z26/Y26*100</f>
        <v>97.00858406312321</v>
      </c>
      <c r="AB26" s="355">
        <f>SUM(AB5:AB24)</f>
        <v>15073</v>
      </c>
      <c r="AC26" s="161">
        <f>AB26/Z26*10</f>
        <v>13.472470504111548</v>
      </c>
      <c r="AD26" s="356">
        <f>SUM(AD4:AD24)</f>
        <v>7012</v>
      </c>
      <c r="AE26" s="355">
        <f>SUM(AE5:AE24)</f>
        <v>3741</v>
      </c>
      <c r="AF26" s="162">
        <f>AE26/AD26*100</f>
        <v>53.35139760410724</v>
      </c>
      <c r="AG26" s="355">
        <f>SUM(AG5:AG24)</f>
        <v>2079.5</v>
      </c>
      <c r="AH26" s="163">
        <f>AG26/AE26*10</f>
        <v>5.558674151296445</v>
      </c>
      <c r="AI26" s="156">
        <f>SUM(AI5:AI24)</f>
        <v>4206</v>
      </c>
      <c r="AJ26" s="157">
        <f>SUM(AJ5:AJ24)</f>
        <v>3819</v>
      </c>
      <c r="AK26" s="164">
        <f>AJ26/AI26*100</f>
        <v>90.79885877318117</v>
      </c>
      <c r="AL26" s="157">
        <f>SUM(AL5:AL24)</f>
        <v>3497</v>
      </c>
      <c r="AM26" s="165">
        <f>AL26/AJ26*10</f>
        <v>9.156847342236187</v>
      </c>
      <c r="AN26" s="357">
        <f>SUM(AN4:AN24)</f>
        <v>374</v>
      </c>
      <c r="AO26" s="358"/>
      <c r="AP26" s="358"/>
      <c r="AQ26" s="166"/>
      <c r="AR26" s="356">
        <v>11431</v>
      </c>
      <c r="AS26" s="355">
        <v>11431</v>
      </c>
      <c r="AT26" s="168">
        <v>100</v>
      </c>
      <c r="AU26" s="355">
        <v>147662</v>
      </c>
      <c r="AV26" s="163">
        <v>129.17679993001488</v>
      </c>
      <c r="AW26" s="279">
        <f>SUM(AW5:AW25)</f>
        <v>1434.4</v>
      </c>
      <c r="AX26" s="167">
        <f>SUM(AX5:AX25)</f>
        <v>1434.4</v>
      </c>
      <c r="AY26" s="168">
        <f>AX26/AW26*100</f>
        <v>100</v>
      </c>
      <c r="AZ26" s="167">
        <f>SUM(AZ5:AZ25)</f>
        <v>32670</v>
      </c>
      <c r="BA26" s="161">
        <f>IF(AZ26&gt;0,AZ26/AX26*10,"")</f>
        <v>227.76073619631902</v>
      </c>
      <c r="BB26" s="356">
        <f>SUM(BB4:BB25)</f>
        <v>1708.6</v>
      </c>
      <c r="BC26" s="355">
        <f>SUM(BC4:BC25)</f>
        <v>1708.6</v>
      </c>
      <c r="BD26" s="162">
        <f>BC26/BB26*100</f>
        <v>100</v>
      </c>
      <c r="BE26" s="355">
        <f>SUM(BE4:BE25)</f>
        <v>60165</v>
      </c>
      <c r="BF26" s="161">
        <f>BE26/BC26*10</f>
        <v>352.1303991572047</v>
      </c>
      <c r="BG26" s="279">
        <f>SUM(BG4:BG25)</f>
        <v>3</v>
      </c>
      <c r="BH26" s="355">
        <f>SUM(BH4:BH25)</f>
        <v>3</v>
      </c>
      <c r="BI26" s="188">
        <f>BH26/BG26*100</f>
        <v>100</v>
      </c>
      <c r="BJ26" s="168">
        <f>SUM(BJ4:BJ25)</f>
        <v>51</v>
      </c>
      <c r="BK26" s="161">
        <f>BJ26/BH26*10</f>
        <v>170</v>
      </c>
    </row>
    <row r="27" spans="1:63" ht="16.5" thickBot="1">
      <c r="A27" s="189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65">
        <v>198214</v>
      </c>
      <c r="K27" s="366">
        <v>198214</v>
      </c>
      <c r="L27" s="367">
        <v>100</v>
      </c>
      <c r="M27" s="366">
        <v>304424</v>
      </c>
      <c r="N27" s="368">
        <v>15.358350066090185</v>
      </c>
      <c r="O27" s="366">
        <v>11064</v>
      </c>
      <c r="P27" s="366">
        <v>11064</v>
      </c>
      <c r="Q27" s="369">
        <v>100</v>
      </c>
      <c r="R27" s="366">
        <v>259040.7</v>
      </c>
      <c r="S27" s="368">
        <v>234.12933839479393</v>
      </c>
      <c r="T27" s="359">
        <v>6458</v>
      </c>
      <c r="U27" s="360">
        <v>6458</v>
      </c>
      <c r="V27" s="10">
        <v>100</v>
      </c>
      <c r="W27" s="12">
        <v>7307</v>
      </c>
      <c r="X27" s="8">
        <v>11.314648497986992</v>
      </c>
      <c r="Y27" s="359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59">
        <v>6734</v>
      </c>
      <c r="AE27" s="360">
        <v>6734</v>
      </c>
      <c r="AF27" s="190">
        <v>100</v>
      </c>
      <c r="AG27" s="5">
        <v>4222</v>
      </c>
      <c r="AH27" s="11">
        <v>6.269676269676269</v>
      </c>
      <c r="AI27" s="361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62">
        <v>39.95268577790148</v>
      </c>
      <c r="AO27" s="360">
        <v>1428</v>
      </c>
      <c r="AP27" s="8">
        <v>4.973876698014629</v>
      </c>
      <c r="AQ27" s="191"/>
      <c r="AR27" s="192">
        <v>11431</v>
      </c>
      <c r="AS27" s="193">
        <v>11431</v>
      </c>
      <c r="AT27" s="194">
        <v>100</v>
      </c>
      <c r="AU27" s="193">
        <v>147662</v>
      </c>
      <c r="AV27" s="195">
        <v>129.17679993001488</v>
      </c>
      <c r="AW27" s="192">
        <v>1733.8</v>
      </c>
      <c r="AX27" s="193">
        <v>1733.8</v>
      </c>
      <c r="AY27" s="194">
        <v>100</v>
      </c>
      <c r="AZ27" s="193">
        <v>35874</v>
      </c>
      <c r="BA27" s="195">
        <v>206.90967816357133</v>
      </c>
      <c r="BB27" s="192">
        <v>1607.2</v>
      </c>
      <c r="BC27" s="193">
        <v>1607.2</v>
      </c>
      <c r="BD27" s="194">
        <v>100</v>
      </c>
      <c r="BE27" s="193">
        <v>49278.8</v>
      </c>
      <c r="BF27" s="195">
        <v>306.6127426580389</v>
      </c>
      <c r="BG27" s="196">
        <v>3</v>
      </c>
      <c r="BH27" s="197">
        <v>0</v>
      </c>
      <c r="BI27" s="6">
        <v>0</v>
      </c>
      <c r="BJ27" s="197">
        <v>0</v>
      </c>
      <c r="BK27" s="198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E40" sqref="E40"/>
    </sheetView>
  </sheetViews>
  <sheetFormatPr defaultColWidth="8.875" defaultRowHeight="12.75"/>
  <cols>
    <col min="1" max="1" width="19.25390625" style="261" customWidth="1"/>
    <col min="2" max="2" width="8.875" style="261" customWidth="1"/>
    <col min="3" max="3" width="7.375" style="261" customWidth="1"/>
    <col min="4" max="4" width="8.625" style="261" customWidth="1"/>
    <col min="5" max="5" width="10.25390625" style="261" customWidth="1"/>
    <col min="6" max="6" width="9.375" style="261" customWidth="1"/>
    <col min="7" max="7" width="6.75390625" style="261" customWidth="1"/>
    <col min="8" max="8" width="6.875" style="261" customWidth="1"/>
    <col min="9" max="9" width="6.625" style="261" customWidth="1"/>
    <col min="10" max="10" width="6.75390625" style="261" customWidth="1"/>
    <col min="11" max="11" width="7.375" style="261" customWidth="1"/>
    <col min="12" max="12" width="8.125" style="261" customWidth="1"/>
    <col min="13" max="13" width="9.00390625" style="261" customWidth="1"/>
    <col min="14" max="14" width="8.625" style="261" customWidth="1"/>
    <col min="15" max="15" width="7.00390625" style="261" customWidth="1"/>
    <col min="16" max="16" width="7.25390625" style="261" customWidth="1"/>
    <col min="17" max="16384" width="8.875" style="261" customWidth="1"/>
  </cols>
  <sheetData>
    <row r="1" spans="1:16" ht="15.75" customHeight="1">
      <c r="A1" s="259"/>
      <c r="B1" s="428" t="s">
        <v>83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>
        <v>43795</v>
      </c>
      <c r="P1" s="429"/>
    </row>
    <row r="2" spans="1:16" ht="15.75">
      <c r="A2" s="259" t="s">
        <v>84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260"/>
      <c r="P2" s="260"/>
    </row>
    <row r="3" spans="1:16" ht="15.75" customHeight="1">
      <c r="A3" s="430" t="s">
        <v>85</v>
      </c>
      <c r="B3" s="431" t="s">
        <v>82</v>
      </c>
      <c r="C3" s="431"/>
      <c r="D3" s="431"/>
      <c r="E3" s="432" t="s">
        <v>86</v>
      </c>
      <c r="F3" s="432"/>
      <c r="G3" s="432"/>
      <c r="H3" s="432"/>
      <c r="I3" s="432"/>
      <c r="J3" s="432"/>
      <c r="K3" s="433" t="s">
        <v>87</v>
      </c>
      <c r="L3" s="433"/>
      <c r="M3" s="434" t="s">
        <v>88</v>
      </c>
      <c r="N3" s="434"/>
      <c r="O3" s="434"/>
      <c r="P3" s="434"/>
    </row>
    <row r="4" spans="1:16" ht="15.75" customHeight="1">
      <c r="A4" s="430"/>
      <c r="B4" s="435" t="s">
        <v>89</v>
      </c>
      <c r="C4" s="436" t="s">
        <v>90</v>
      </c>
      <c r="D4" s="436"/>
      <c r="E4" s="432"/>
      <c r="F4" s="432"/>
      <c r="G4" s="432"/>
      <c r="H4" s="432"/>
      <c r="I4" s="432"/>
      <c r="J4" s="432"/>
      <c r="K4" s="431" t="s">
        <v>91</v>
      </c>
      <c r="L4" s="431"/>
      <c r="M4" s="419" t="s">
        <v>92</v>
      </c>
      <c r="N4" s="419"/>
      <c r="O4" s="420" t="s">
        <v>93</v>
      </c>
      <c r="P4" s="420"/>
    </row>
    <row r="5" spans="1:16" ht="15.75" customHeight="1">
      <c r="A5" s="430"/>
      <c r="B5" s="435"/>
      <c r="C5" s="421" t="s">
        <v>94</v>
      </c>
      <c r="D5" s="421"/>
      <c r="E5" s="422" t="s">
        <v>95</v>
      </c>
      <c r="F5" s="422"/>
      <c r="G5" s="423" t="s">
        <v>96</v>
      </c>
      <c r="H5" s="423"/>
      <c r="I5" s="424" t="s">
        <v>97</v>
      </c>
      <c r="J5" s="424"/>
      <c r="K5" s="425" t="s">
        <v>98</v>
      </c>
      <c r="L5" s="425"/>
      <c r="M5" s="426" t="s">
        <v>96</v>
      </c>
      <c r="N5" s="426"/>
      <c r="O5" s="427" t="s">
        <v>96</v>
      </c>
      <c r="P5" s="427"/>
    </row>
    <row r="6" spans="1:16" ht="16.5" customHeight="1" thickBot="1">
      <c r="A6" s="430"/>
      <c r="B6" s="430"/>
      <c r="C6" s="262" t="s">
        <v>106</v>
      </c>
      <c r="D6" s="263" t="s">
        <v>119</v>
      </c>
      <c r="E6" s="264" t="s">
        <v>99</v>
      </c>
      <c r="F6" s="265" t="s">
        <v>100</v>
      </c>
      <c r="G6" s="264" t="s">
        <v>99</v>
      </c>
      <c r="H6" s="265" t="s">
        <v>100</v>
      </c>
      <c r="I6" s="264" t="s">
        <v>99</v>
      </c>
      <c r="J6" s="265" t="s">
        <v>100</v>
      </c>
      <c r="K6" s="264" t="s">
        <v>99</v>
      </c>
      <c r="L6" s="265" t="s">
        <v>100</v>
      </c>
      <c r="M6" s="264" t="s">
        <v>99</v>
      </c>
      <c r="N6" s="265" t="s">
        <v>100</v>
      </c>
      <c r="O6" s="264" t="s">
        <v>99</v>
      </c>
      <c r="P6" s="265" t="s">
        <v>100</v>
      </c>
    </row>
    <row r="7" spans="1:16" s="300" customFormat="1" ht="14.25" customHeight="1">
      <c r="A7" s="371" t="s">
        <v>2</v>
      </c>
      <c r="B7" s="372">
        <v>64</v>
      </c>
      <c r="C7" s="373">
        <v>64</v>
      </c>
      <c r="D7" s="373">
        <v>64</v>
      </c>
      <c r="E7" s="280">
        <v>166.5</v>
      </c>
      <c r="F7" s="281">
        <v>166</v>
      </c>
      <c r="G7" s="280">
        <v>0.5</v>
      </c>
      <c r="H7" s="281">
        <v>0.5</v>
      </c>
      <c r="I7" s="374">
        <v>0.3</v>
      </c>
      <c r="J7" s="375">
        <v>0.3</v>
      </c>
      <c r="K7" s="282">
        <f aca="true" t="shared" si="0" ref="K7:K25">G7/D7*1000</f>
        <v>7.8125</v>
      </c>
      <c r="L7" s="376">
        <v>7.8</v>
      </c>
      <c r="M7" s="283"/>
      <c r="N7" s="377"/>
      <c r="O7" s="378"/>
      <c r="P7" s="377"/>
    </row>
    <row r="8" spans="1:19" s="300" customFormat="1" ht="15" customHeight="1">
      <c r="A8" s="284" t="s">
        <v>54</v>
      </c>
      <c r="B8" s="285">
        <v>1183</v>
      </c>
      <c r="C8" s="286">
        <v>1170</v>
      </c>
      <c r="D8" s="286">
        <v>1170</v>
      </c>
      <c r="E8" s="280">
        <v>3350</v>
      </c>
      <c r="F8" s="281">
        <v>3320</v>
      </c>
      <c r="G8" s="280">
        <v>12.4</v>
      </c>
      <c r="H8" s="281">
        <v>12.3</v>
      </c>
      <c r="I8" s="280">
        <v>10.3</v>
      </c>
      <c r="J8" s="281">
        <v>10.2</v>
      </c>
      <c r="K8" s="282">
        <f t="shared" si="0"/>
        <v>10.5982905982906</v>
      </c>
      <c r="L8" s="287">
        <v>10.5</v>
      </c>
      <c r="M8" s="283">
        <v>1301</v>
      </c>
      <c r="N8" s="288">
        <v>1010</v>
      </c>
      <c r="O8" s="289">
        <v>3</v>
      </c>
      <c r="P8" s="288">
        <v>3</v>
      </c>
      <c r="S8" s="370"/>
    </row>
    <row r="9" spans="1:16" s="300" customFormat="1" ht="14.25" customHeight="1">
      <c r="A9" s="284" t="s">
        <v>19</v>
      </c>
      <c r="B9" s="285">
        <v>1130</v>
      </c>
      <c r="C9" s="286">
        <v>1130</v>
      </c>
      <c r="D9" s="286">
        <v>1130</v>
      </c>
      <c r="E9" s="280">
        <v>5026.9</v>
      </c>
      <c r="F9" s="281">
        <v>4562.6</v>
      </c>
      <c r="G9" s="280">
        <v>14.3</v>
      </c>
      <c r="H9" s="281">
        <v>14.2</v>
      </c>
      <c r="I9" s="280">
        <v>16.2</v>
      </c>
      <c r="J9" s="281">
        <v>9.8</v>
      </c>
      <c r="K9" s="282">
        <f>G9/D9*1000</f>
        <v>12.654867256637168</v>
      </c>
      <c r="L9" s="287">
        <v>12.6</v>
      </c>
      <c r="M9" s="283">
        <v>1318</v>
      </c>
      <c r="N9" s="288">
        <v>1318</v>
      </c>
      <c r="O9" s="289">
        <v>4</v>
      </c>
      <c r="P9" s="288">
        <v>4</v>
      </c>
    </row>
    <row r="10" spans="1:16" s="300" customFormat="1" ht="15">
      <c r="A10" s="284" t="s">
        <v>3</v>
      </c>
      <c r="B10" s="285">
        <v>395</v>
      </c>
      <c r="C10" s="286">
        <v>412</v>
      </c>
      <c r="D10" s="286">
        <v>412</v>
      </c>
      <c r="E10" s="280">
        <v>1108.2</v>
      </c>
      <c r="F10" s="281">
        <v>1074.8</v>
      </c>
      <c r="G10" s="280">
        <v>3.6</v>
      </c>
      <c r="H10" s="281">
        <v>3.2</v>
      </c>
      <c r="I10" s="280">
        <v>3.6</v>
      </c>
      <c r="J10" s="281">
        <v>3.2</v>
      </c>
      <c r="K10" s="282">
        <f>G10/D10*1000</f>
        <v>8.737864077669903</v>
      </c>
      <c r="L10" s="287">
        <v>8.10126582278481</v>
      </c>
      <c r="M10" s="290">
        <v>446</v>
      </c>
      <c r="N10" s="288">
        <v>426.5</v>
      </c>
      <c r="O10" s="289">
        <v>1.3</v>
      </c>
      <c r="P10" s="288">
        <v>1</v>
      </c>
    </row>
    <row r="11" spans="1:16" s="300" customFormat="1" ht="14.25" customHeight="1">
      <c r="A11" s="284" t="s">
        <v>4</v>
      </c>
      <c r="B11" s="285">
        <v>612</v>
      </c>
      <c r="C11" s="286">
        <v>612</v>
      </c>
      <c r="D11" s="286">
        <v>612</v>
      </c>
      <c r="E11" s="280">
        <v>2021.4</v>
      </c>
      <c r="F11" s="281">
        <v>1924.7</v>
      </c>
      <c r="G11" s="280">
        <v>5.2</v>
      </c>
      <c r="H11" s="281">
        <v>4.6</v>
      </c>
      <c r="I11" s="280">
        <v>4.7</v>
      </c>
      <c r="J11" s="281">
        <v>4.1</v>
      </c>
      <c r="K11" s="282">
        <f>G11/D11*1000</f>
        <v>8.496732026143793</v>
      </c>
      <c r="L11" s="287">
        <v>7.5</v>
      </c>
      <c r="M11" s="290">
        <v>1054</v>
      </c>
      <c r="N11" s="288">
        <v>730</v>
      </c>
      <c r="O11" s="289">
        <v>2</v>
      </c>
      <c r="P11" s="288">
        <v>1</v>
      </c>
    </row>
    <row r="12" spans="1:16" s="300" customFormat="1" ht="14.25" customHeight="1">
      <c r="A12" s="284" t="s">
        <v>20</v>
      </c>
      <c r="B12" s="285">
        <v>482</v>
      </c>
      <c r="C12" s="286">
        <v>482</v>
      </c>
      <c r="D12" s="286">
        <v>482</v>
      </c>
      <c r="E12" s="280">
        <v>2095.3</v>
      </c>
      <c r="F12" s="281">
        <v>1963.2</v>
      </c>
      <c r="G12" s="280">
        <v>6</v>
      </c>
      <c r="H12" s="281">
        <v>5.6</v>
      </c>
      <c r="I12" s="280">
        <v>5.7</v>
      </c>
      <c r="J12" s="281">
        <v>5.4</v>
      </c>
      <c r="K12" s="282">
        <f t="shared" si="0"/>
        <v>12.448132780082986</v>
      </c>
      <c r="L12" s="287">
        <v>10.788381742738588</v>
      </c>
      <c r="M12" s="290">
        <v>1818.4</v>
      </c>
      <c r="N12" s="288">
        <v>1741.6</v>
      </c>
      <c r="O12" s="289">
        <v>4.7</v>
      </c>
      <c r="P12" s="288">
        <v>4.4</v>
      </c>
    </row>
    <row r="13" spans="1:16" s="300" customFormat="1" ht="15">
      <c r="A13" s="284" t="s">
        <v>5</v>
      </c>
      <c r="B13" s="285">
        <v>592</v>
      </c>
      <c r="C13" s="286">
        <v>644</v>
      </c>
      <c r="D13" s="286">
        <v>644</v>
      </c>
      <c r="E13" s="280">
        <v>1898</v>
      </c>
      <c r="F13" s="281">
        <v>1868</v>
      </c>
      <c r="G13" s="280">
        <v>5.2</v>
      </c>
      <c r="H13" s="281">
        <v>4.9</v>
      </c>
      <c r="I13" s="280">
        <v>4.8</v>
      </c>
      <c r="J13" s="281">
        <v>4.4</v>
      </c>
      <c r="K13" s="282">
        <f t="shared" si="0"/>
        <v>8.074534161490684</v>
      </c>
      <c r="L13" s="287">
        <v>10.386151797603196</v>
      </c>
      <c r="M13" s="290">
        <v>835</v>
      </c>
      <c r="N13" s="377">
        <v>833</v>
      </c>
      <c r="O13" s="289">
        <v>3.2</v>
      </c>
      <c r="P13" s="288">
        <v>3</v>
      </c>
    </row>
    <row r="14" spans="1:16" s="300" customFormat="1" ht="15">
      <c r="A14" s="284" t="s">
        <v>6</v>
      </c>
      <c r="B14" s="285">
        <v>2736</v>
      </c>
      <c r="C14" s="286">
        <v>2717</v>
      </c>
      <c r="D14" s="286">
        <v>2717</v>
      </c>
      <c r="E14" s="280">
        <v>9847</v>
      </c>
      <c r="F14" s="281">
        <v>9715</v>
      </c>
      <c r="G14" s="280">
        <v>38</v>
      </c>
      <c r="H14" s="281">
        <v>37</v>
      </c>
      <c r="I14" s="280">
        <v>34</v>
      </c>
      <c r="J14" s="281">
        <v>33</v>
      </c>
      <c r="K14" s="282">
        <f t="shared" si="0"/>
        <v>13.986013986013987</v>
      </c>
      <c r="L14" s="287">
        <v>9.11743253099927</v>
      </c>
      <c r="M14" s="290">
        <v>980</v>
      </c>
      <c r="N14" s="288">
        <v>980</v>
      </c>
      <c r="O14" s="289">
        <v>10</v>
      </c>
      <c r="P14" s="288">
        <v>10</v>
      </c>
    </row>
    <row r="15" spans="1:16" s="300" customFormat="1" ht="15">
      <c r="A15" s="284" t="s">
        <v>7</v>
      </c>
      <c r="B15" s="285">
        <v>544</v>
      </c>
      <c r="C15" s="286">
        <v>534</v>
      </c>
      <c r="D15" s="286">
        <v>545</v>
      </c>
      <c r="E15" s="280">
        <v>1699.5</v>
      </c>
      <c r="F15" s="281">
        <v>1868</v>
      </c>
      <c r="G15" s="280">
        <v>4.8</v>
      </c>
      <c r="H15" s="281">
        <v>5</v>
      </c>
      <c r="I15" s="280">
        <v>4</v>
      </c>
      <c r="J15" s="281">
        <v>4.5</v>
      </c>
      <c r="K15" s="282">
        <f>G15/D15*1000</f>
        <v>8.807339449541283</v>
      </c>
      <c r="L15" s="287">
        <v>9.2</v>
      </c>
      <c r="M15" s="290">
        <v>100.4</v>
      </c>
      <c r="N15" s="288">
        <v>91.2</v>
      </c>
      <c r="O15" s="289">
        <v>0.3</v>
      </c>
      <c r="P15" s="288">
        <v>0.3</v>
      </c>
    </row>
    <row r="16" spans="1:16" s="300" customFormat="1" ht="16.5" customHeight="1">
      <c r="A16" s="284" t="s">
        <v>8</v>
      </c>
      <c r="B16" s="285">
        <v>500</v>
      </c>
      <c r="C16" s="286">
        <v>493</v>
      </c>
      <c r="D16" s="286">
        <v>493</v>
      </c>
      <c r="E16" s="280">
        <v>1968</v>
      </c>
      <c r="F16" s="281">
        <v>2109</v>
      </c>
      <c r="G16" s="280">
        <v>5.5</v>
      </c>
      <c r="H16" s="281">
        <v>5.3</v>
      </c>
      <c r="I16" s="280">
        <v>5.2</v>
      </c>
      <c r="J16" s="281">
        <v>4.6</v>
      </c>
      <c r="K16" s="282">
        <f>G16/D16*1000</f>
        <v>11.156186612576064</v>
      </c>
      <c r="L16" s="287">
        <v>14</v>
      </c>
      <c r="M16" s="290">
        <v>14084</v>
      </c>
      <c r="N16" s="288">
        <v>14084</v>
      </c>
      <c r="O16" s="291">
        <v>14</v>
      </c>
      <c r="P16" s="292">
        <v>14</v>
      </c>
    </row>
    <row r="17" spans="1:16" s="300" customFormat="1" ht="16.5" customHeight="1">
      <c r="A17" s="284" t="s">
        <v>9</v>
      </c>
      <c r="B17" s="285">
        <v>1400</v>
      </c>
      <c r="C17" s="286">
        <v>1610</v>
      </c>
      <c r="D17" s="286">
        <v>1610</v>
      </c>
      <c r="E17" s="280">
        <v>10552</v>
      </c>
      <c r="F17" s="281">
        <v>5204</v>
      </c>
      <c r="G17" s="280">
        <v>39.9</v>
      </c>
      <c r="H17" s="281">
        <v>17.3</v>
      </c>
      <c r="I17" s="280">
        <v>39.3</v>
      </c>
      <c r="J17" s="281">
        <v>16.8</v>
      </c>
      <c r="K17" s="282">
        <f t="shared" si="0"/>
        <v>24.782608695652172</v>
      </c>
      <c r="L17" s="287">
        <v>17.3</v>
      </c>
      <c r="M17" s="290">
        <v>630</v>
      </c>
      <c r="N17" s="288">
        <v>579</v>
      </c>
      <c r="O17" s="293">
        <v>2</v>
      </c>
      <c r="P17" s="294">
        <v>2</v>
      </c>
    </row>
    <row r="18" spans="1:16" s="300" customFormat="1" ht="15">
      <c r="A18" s="379" t="s">
        <v>10</v>
      </c>
      <c r="B18" s="285">
        <v>475</v>
      </c>
      <c r="C18" s="286">
        <v>523</v>
      </c>
      <c r="D18" s="286">
        <v>523</v>
      </c>
      <c r="E18" s="280">
        <v>1542.3</v>
      </c>
      <c r="F18" s="281">
        <v>1524.6</v>
      </c>
      <c r="G18" s="280">
        <v>5.4</v>
      </c>
      <c r="H18" s="281">
        <v>5.1</v>
      </c>
      <c r="I18" s="280">
        <v>5</v>
      </c>
      <c r="J18" s="281">
        <v>5</v>
      </c>
      <c r="K18" s="282">
        <f t="shared" si="0"/>
        <v>10.325047801147228</v>
      </c>
      <c r="L18" s="287">
        <v>7.291666666666667</v>
      </c>
      <c r="M18" s="290">
        <v>1523.2</v>
      </c>
      <c r="N18" s="288">
        <v>1435.3</v>
      </c>
      <c r="O18" s="293">
        <v>5.4</v>
      </c>
      <c r="P18" s="294">
        <v>5</v>
      </c>
    </row>
    <row r="19" spans="1:16" s="300" customFormat="1" ht="14.25" customHeight="1">
      <c r="A19" s="363" t="s">
        <v>55</v>
      </c>
      <c r="B19" s="285">
        <v>1258</v>
      </c>
      <c r="C19" s="286">
        <v>1164</v>
      </c>
      <c r="D19" s="286">
        <v>1164</v>
      </c>
      <c r="E19" s="280">
        <v>3534</v>
      </c>
      <c r="F19" s="281">
        <v>3536</v>
      </c>
      <c r="G19" s="280">
        <v>8.5</v>
      </c>
      <c r="H19" s="281">
        <v>8.2</v>
      </c>
      <c r="I19" s="280">
        <v>6.2</v>
      </c>
      <c r="J19" s="281">
        <v>6.3</v>
      </c>
      <c r="K19" s="282">
        <f>G19/D19*1000</f>
        <v>7.302405498281787</v>
      </c>
      <c r="L19" s="287">
        <v>6.7</v>
      </c>
      <c r="M19" s="290">
        <v>1110</v>
      </c>
      <c r="N19" s="288">
        <v>1110</v>
      </c>
      <c r="O19" s="293">
        <v>4</v>
      </c>
      <c r="P19" s="294">
        <v>4</v>
      </c>
    </row>
    <row r="20" spans="1:16" s="300" customFormat="1" ht="15.75" customHeight="1">
      <c r="A20" s="284" t="s">
        <v>11</v>
      </c>
      <c r="B20" s="285">
        <v>1250</v>
      </c>
      <c r="C20" s="286">
        <v>1224</v>
      </c>
      <c r="D20" s="286">
        <v>1224</v>
      </c>
      <c r="E20" s="280">
        <v>4538</v>
      </c>
      <c r="F20" s="281">
        <v>4458</v>
      </c>
      <c r="G20" s="280">
        <v>12.8</v>
      </c>
      <c r="H20" s="281">
        <v>12.5</v>
      </c>
      <c r="I20" s="280">
        <v>11</v>
      </c>
      <c r="J20" s="281">
        <v>10.9</v>
      </c>
      <c r="K20" s="282">
        <f>G20/D20*1000</f>
        <v>10.457516339869281</v>
      </c>
      <c r="L20" s="287">
        <v>10.2</v>
      </c>
      <c r="M20" s="290">
        <v>336</v>
      </c>
      <c r="N20" s="288">
        <v>334</v>
      </c>
      <c r="O20" s="293">
        <v>1</v>
      </c>
      <c r="P20" s="294">
        <v>1</v>
      </c>
    </row>
    <row r="21" spans="1:16" s="300" customFormat="1" ht="16.5" customHeight="1">
      <c r="A21" s="284" t="s">
        <v>12</v>
      </c>
      <c r="B21" s="285">
        <v>623</v>
      </c>
      <c r="C21" s="286">
        <v>589</v>
      </c>
      <c r="D21" s="286">
        <v>589</v>
      </c>
      <c r="E21" s="280">
        <v>1560.8</v>
      </c>
      <c r="F21" s="281">
        <v>1599.1</v>
      </c>
      <c r="G21" s="280">
        <v>2.2</v>
      </c>
      <c r="H21" s="281">
        <v>2.6</v>
      </c>
      <c r="I21" s="280">
        <v>1.8</v>
      </c>
      <c r="J21" s="281">
        <v>2.3</v>
      </c>
      <c r="K21" s="282">
        <f>G21/D21*1000</f>
        <v>3.735144312393888</v>
      </c>
      <c r="L21" s="287">
        <v>4.2</v>
      </c>
      <c r="M21" s="290">
        <v>481.5</v>
      </c>
      <c r="N21" s="377">
        <v>550.4</v>
      </c>
      <c r="O21" s="293">
        <v>1.5</v>
      </c>
      <c r="P21" s="294">
        <v>1.5</v>
      </c>
    </row>
    <row r="22" spans="1:16" s="300" customFormat="1" ht="14.25" customHeight="1">
      <c r="A22" s="284" t="s">
        <v>22</v>
      </c>
      <c r="B22" s="285">
        <v>1011</v>
      </c>
      <c r="C22" s="286">
        <v>1021</v>
      </c>
      <c r="D22" s="286">
        <v>1021</v>
      </c>
      <c r="E22" s="280">
        <v>3320</v>
      </c>
      <c r="F22" s="281">
        <v>3589</v>
      </c>
      <c r="G22" s="280">
        <v>8.9</v>
      </c>
      <c r="H22" s="281">
        <v>9.1</v>
      </c>
      <c r="I22" s="280">
        <v>8.4</v>
      </c>
      <c r="J22" s="281">
        <v>8.3</v>
      </c>
      <c r="K22" s="282">
        <f>G22/D22*1000</f>
        <v>8.716944172380021</v>
      </c>
      <c r="L22" s="287">
        <v>8.7</v>
      </c>
      <c r="M22" s="290">
        <v>2613</v>
      </c>
      <c r="N22" s="288">
        <v>2895</v>
      </c>
      <c r="O22" s="293">
        <v>6.3</v>
      </c>
      <c r="P22" s="294">
        <v>6.9</v>
      </c>
    </row>
    <row r="23" spans="1:16" s="300" customFormat="1" ht="15" customHeight="1">
      <c r="A23" s="284" t="s">
        <v>23</v>
      </c>
      <c r="B23" s="285">
        <v>1761</v>
      </c>
      <c r="C23" s="286">
        <v>1583</v>
      </c>
      <c r="D23" s="286">
        <v>1583</v>
      </c>
      <c r="E23" s="280">
        <v>11823</v>
      </c>
      <c r="F23" s="380">
        <v>11311</v>
      </c>
      <c r="G23" s="381">
        <v>40.1</v>
      </c>
      <c r="H23" s="281">
        <v>39.1</v>
      </c>
      <c r="I23" s="280">
        <v>35.7</v>
      </c>
      <c r="J23" s="281">
        <v>36.5</v>
      </c>
      <c r="K23" s="282">
        <f t="shared" si="0"/>
        <v>25.33164876816172</v>
      </c>
      <c r="L23" s="287">
        <v>22.8</v>
      </c>
      <c r="M23" s="290">
        <v>1086.9</v>
      </c>
      <c r="N23" s="288">
        <v>1126.3</v>
      </c>
      <c r="O23" s="293">
        <v>2.4</v>
      </c>
      <c r="P23" s="294">
        <v>2.1</v>
      </c>
    </row>
    <row r="24" spans="1:16" s="300" customFormat="1" ht="15">
      <c r="A24" s="284" t="s">
        <v>13</v>
      </c>
      <c r="B24" s="285">
        <v>466</v>
      </c>
      <c r="C24" s="286">
        <v>400</v>
      </c>
      <c r="D24" s="286">
        <v>400</v>
      </c>
      <c r="E24" s="280">
        <v>1556.4</v>
      </c>
      <c r="F24" s="281">
        <v>1545.8</v>
      </c>
      <c r="G24" s="280">
        <v>3.6</v>
      </c>
      <c r="H24" s="281">
        <v>3.5</v>
      </c>
      <c r="I24" s="280">
        <v>2.1</v>
      </c>
      <c r="J24" s="281">
        <v>2</v>
      </c>
      <c r="K24" s="282">
        <f t="shared" si="0"/>
        <v>9.000000000000002</v>
      </c>
      <c r="L24" s="287">
        <v>9.181141439205957</v>
      </c>
      <c r="M24" s="290">
        <v>756.8</v>
      </c>
      <c r="N24" s="288">
        <v>742.6</v>
      </c>
      <c r="O24" s="293">
        <v>1.6</v>
      </c>
      <c r="P24" s="294">
        <v>1.6</v>
      </c>
    </row>
    <row r="25" spans="1:16" s="300" customFormat="1" ht="15">
      <c r="A25" s="284" t="s">
        <v>14</v>
      </c>
      <c r="B25" s="285">
        <v>1490</v>
      </c>
      <c r="C25" s="286">
        <v>1548</v>
      </c>
      <c r="D25" s="286">
        <v>1548</v>
      </c>
      <c r="E25" s="281">
        <v>7900.9</v>
      </c>
      <c r="F25" s="281">
        <v>7069.5</v>
      </c>
      <c r="G25" s="280">
        <v>22.1</v>
      </c>
      <c r="H25" s="281">
        <v>20</v>
      </c>
      <c r="I25" s="280">
        <v>20.1</v>
      </c>
      <c r="J25" s="281">
        <v>18.7</v>
      </c>
      <c r="K25" s="282">
        <f t="shared" si="0"/>
        <v>14.276485788113696</v>
      </c>
      <c r="L25" s="287">
        <v>13.9</v>
      </c>
      <c r="M25" s="283"/>
      <c r="N25" s="288"/>
      <c r="O25" s="382"/>
      <c r="P25" s="383"/>
    </row>
    <row r="26" spans="1:16" s="300" customFormat="1" ht="15">
      <c r="A26" s="284" t="s">
        <v>57</v>
      </c>
      <c r="B26" s="285">
        <v>721</v>
      </c>
      <c r="C26" s="286">
        <v>753</v>
      </c>
      <c r="D26" s="286">
        <v>762</v>
      </c>
      <c r="E26" s="280">
        <v>1569.6</v>
      </c>
      <c r="F26" s="281">
        <v>1553.3</v>
      </c>
      <c r="G26" s="280">
        <v>6.9</v>
      </c>
      <c r="H26" s="281">
        <v>6.2</v>
      </c>
      <c r="I26" s="280">
        <v>6</v>
      </c>
      <c r="J26" s="281">
        <v>5.6</v>
      </c>
      <c r="K26" s="282">
        <f>G26/D26*1000</f>
        <v>9.05511811023622</v>
      </c>
      <c r="L26" s="287">
        <v>8.7</v>
      </c>
      <c r="M26" s="283">
        <v>4002</v>
      </c>
      <c r="N26" s="288">
        <v>4070</v>
      </c>
      <c r="O26" s="289">
        <v>10</v>
      </c>
      <c r="P26" s="288">
        <v>10</v>
      </c>
    </row>
    <row r="27" spans="1:16" s="300" customFormat="1" ht="15">
      <c r="A27" s="284" t="s">
        <v>15</v>
      </c>
      <c r="B27" s="285">
        <v>4619</v>
      </c>
      <c r="C27" s="286">
        <v>4682</v>
      </c>
      <c r="D27" s="286">
        <v>4682</v>
      </c>
      <c r="E27" s="280">
        <v>28024</v>
      </c>
      <c r="F27" s="281">
        <v>25563</v>
      </c>
      <c r="G27" s="280">
        <v>87</v>
      </c>
      <c r="H27" s="281">
        <v>86</v>
      </c>
      <c r="I27" s="280">
        <v>72</v>
      </c>
      <c r="J27" s="281">
        <v>63</v>
      </c>
      <c r="K27" s="282">
        <f>G27/D27*1000</f>
        <v>18.58180264844084</v>
      </c>
      <c r="L27" s="287">
        <v>18.6</v>
      </c>
      <c r="M27" s="283">
        <v>1611</v>
      </c>
      <c r="N27" s="288">
        <v>1912</v>
      </c>
      <c r="O27" s="289">
        <v>5</v>
      </c>
      <c r="P27" s="288">
        <v>6</v>
      </c>
    </row>
    <row r="28" spans="1:16" s="300" customFormat="1" ht="0.75" customHeight="1" thickBot="1">
      <c r="A28" s="301" t="s">
        <v>101</v>
      </c>
      <c r="B28" s="302">
        <v>100</v>
      </c>
      <c r="C28" s="303">
        <v>100</v>
      </c>
      <c r="D28" s="303">
        <v>100</v>
      </c>
      <c r="E28" s="304">
        <v>68</v>
      </c>
      <c r="F28" s="305">
        <v>0</v>
      </c>
      <c r="G28" s="304">
        <v>0.7</v>
      </c>
      <c r="H28" s="305">
        <v>0.7</v>
      </c>
      <c r="I28" s="304">
        <v>2.4</v>
      </c>
      <c r="J28" s="306">
        <v>2.4</v>
      </c>
      <c r="K28" s="307">
        <f>G28/D28*1000</f>
        <v>6.999999999999999</v>
      </c>
      <c r="L28" s="308">
        <v>7</v>
      </c>
      <c r="M28" s="309"/>
      <c r="N28" s="310"/>
      <c r="O28" s="311"/>
      <c r="P28" s="312"/>
    </row>
    <row r="29" spans="1:16" s="300" customFormat="1" ht="14.25">
      <c r="A29" s="313" t="s">
        <v>102</v>
      </c>
      <c r="B29" s="314">
        <f aca="true" t="shared" si="1" ref="B29:J29">SUM(B7:B27)</f>
        <v>23312</v>
      </c>
      <c r="C29" s="314">
        <f t="shared" si="1"/>
        <v>23355</v>
      </c>
      <c r="D29" s="314">
        <f t="shared" si="1"/>
        <v>23375</v>
      </c>
      <c r="E29" s="315">
        <f t="shared" si="1"/>
        <v>105101.8</v>
      </c>
      <c r="F29" s="315">
        <f t="shared" si="1"/>
        <v>95524.6</v>
      </c>
      <c r="G29" s="315">
        <f t="shared" si="1"/>
        <v>332.9</v>
      </c>
      <c r="H29" s="315">
        <f t="shared" si="1"/>
        <v>302.19999999999993</v>
      </c>
      <c r="I29" s="315">
        <f t="shared" si="1"/>
        <v>296.4</v>
      </c>
      <c r="J29" s="315">
        <f t="shared" si="1"/>
        <v>254.89999999999998</v>
      </c>
      <c r="K29" s="316">
        <f>G29/D29*1000</f>
        <v>14.241711229946523</v>
      </c>
      <c r="L29" s="317">
        <v>12.43186674224916</v>
      </c>
      <c r="M29" s="315">
        <f>SUM(M7:M28)</f>
        <v>36087.2</v>
      </c>
      <c r="N29" s="318">
        <f>SUM(N7:N28)</f>
        <v>35968.899999999994</v>
      </c>
      <c r="O29" s="318">
        <f>SUM(O7:O28)</f>
        <v>81.69999999999999</v>
      </c>
      <c r="P29" s="318">
        <f>SUM(P7:P28)</f>
        <v>80.8</v>
      </c>
    </row>
    <row r="33" ht="12.75">
      <c r="N33" s="1" t="s">
        <v>82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A45" sqref="A45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37" t="s">
        <v>120</v>
      </c>
      <c r="B1" s="437"/>
      <c r="C1" s="438"/>
      <c r="D1" s="438"/>
      <c r="E1" s="438"/>
    </row>
    <row r="2" spans="1:5" ht="28.5" customHeight="1">
      <c r="A2" s="439"/>
      <c r="B2" s="439"/>
      <c r="C2" s="438"/>
      <c r="D2" s="438"/>
      <c r="E2" s="438"/>
    </row>
    <row r="3" spans="1:5" ht="22.5" customHeight="1">
      <c r="A3" s="440" t="s">
        <v>0</v>
      </c>
      <c r="B3" s="440" t="s">
        <v>81</v>
      </c>
      <c r="C3" s="442" t="s">
        <v>51</v>
      </c>
      <c r="D3" s="443"/>
      <c r="E3" s="440" t="s">
        <v>58</v>
      </c>
    </row>
    <row r="4" spans="1:5" ht="28.5" customHeight="1">
      <c r="A4" s="441"/>
      <c r="B4" s="441"/>
      <c r="C4" s="258" t="s">
        <v>52</v>
      </c>
      <c r="D4" s="258" t="s">
        <v>53</v>
      </c>
      <c r="E4" s="441"/>
    </row>
    <row r="5" spans="1:5" ht="21.75" customHeight="1">
      <c r="A5" s="295" t="s">
        <v>2</v>
      </c>
      <c r="B5" s="296" t="s">
        <v>116</v>
      </c>
      <c r="C5" s="297"/>
      <c r="D5" s="297"/>
      <c r="E5" s="296">
        <v>1</v>
      </c>
    </row>
    <row r="6" spans="1:5" ht="21" customHeight="1">
      <c r="A6" s="295" t="s">
        <v>18</v>
      </c>
      <c r="B6" s="296"/>
      <c r="C6" s="297"/>
      <c r="D6" s="297"/>
      <c r="E6" s="296"/>
    </row>
    <row r="7" spans="1:5" ht="22.5" customHeight="1">
      <c r="A7" s="295" t="s">
        <v>19</v>
      </c>
      <c r="B7" s="296" t="s">
        <v>111</v>
      </c>
      <c r="C7" s="297"/>
      <c r="D7" s="297"/>
      <c r="E7" s="296"/>
    </row>
    <row r="8" spans="1:5" ht="21" customHeight="1">
      <c r="A8" s="295" t="s">
        <v>3</v>
      </c>
      <c r="B8" s="296"/>
      <c r="C8" s="297"/>
      <c r="D8" s="297"/>
      <c r="E8" s="296"/>
    </row>
    <row r="9" spans="1:5" ht="24" customHeight="1">
      <c r="A9" s="295" t="s">
        <v>4</v>
      </c>
      <c r="B9" s="296" t="s">
        <v>110</v>
      </c>
      <c r="C9" s="297"/>
      <c r="D9" s="297"/>
      <c r="E9" s="296">
        <v>8</v>
      </c>
    </row>
    <row r="10" spans="1:5" ht="24.75" customHeight="1">
      <c r="A10" s="295" t="s">
        <v>20</v>
      </c>
      <c r="B10" s="296" t="s">
        <v>82</v>
      </c>
      <c r="C10" s="297"/>
      <c r="D10" s="297"/>
      <c r="E10" s="296" t="s">
        <v>82</v>
      </c>
    </row>
    <row r="11" spans="1:5" ht="22.5" customHeight="1">
      <c r="A11" s="295" t="s">
        <v>5</v>
      </c>
      <c r="B11" s="296" t="s">
        <v>108</v>
      </c>
      <c r="C11" s="297"/>
      <c r="D11" s="297"/>
      <c r="E11" s="296">
        <v>5</v>
      </c>
    </row>
    <row r="12" spans="1:5" s="364" customFormat="1" ht="21.75" customHeight="1">
      <c r="A12" s="295" t="s">
        <v>6</v>
      </c>
      <c r="B12" s="296" t="s">
        <v>112</v>
      </c>
      <c r="C12" s="298"/>
      <c r="D12" s="298"/>
      <c r="E12" s="296">
        <v>5</v>
      </c>
    </row>
    <row r="13" spans="1:5" ht="22.5" customHeight="1">
      <c r="A13" s="295" t="s">
        <v>7</v>
      </c>
      <c r="B13" s="296" t="s">
        <v>115</v>
      </c>
      <c r="C13" s="297"/>
      <c r="D13" s="297"/>
      <c r="E13" s="296">
        <v>3</v>
      </c>
    </row>
    <row r="14" spans="1:5" ht="22.5" customHeight="1">
      <c r="A14" s="295" t="s">
        <v>8</v>
      </c>
      <c r="B14" s="296" t="s">
        <v>82</v>
      </c>
      <c r="C14" s="297"/>
      <c r="D14" s="297"/>
      <c r="E14" s="296"/>
    </row>
    <row r="15" spans="1:5" ht="21" customHeight="1">
      <c r="A15" s="295" t="s">
        <v>9</v>
      </c>
      <c r="B15" s="296" t="s">
        <v>113</v>
      </c>
      <c r="C15" s="297"/>
      <c r="D15" s="297"/>
      <c r="E15" s="296"/>
    </row>
    <row r="16" spans="1:5" ht="22.5" customHeight="1">
      <c r="A16" s="295" t="s">
        <v>10</v>
      </c>
      <c r="B16" s="296"/>
      <c r="C16" s="297"/>
      <c r="D16" s="297"/>
      <c r="E16" s="296"/>
    </row>
    <row r="17" spans="1:5" ht="19.5" customHeight="1">
      <c r="A17" s="295" t="s">
        <v>21</v>
      </c>
      <c r="B17" s="296"/>
      <c r="C17" s="297"/>
      <c r="D17" s="297"/>
      <c r="E17" s="296"/>
    </row>
    <row r="18" spans="1:5" ht="21.75" customHeight="1">
      <c r="A18" s="299" t="s">
        <v>11</v>
      </c>
      <c r="B18" s="296" t="s">
        <v>109</v>
      </c>
      <c r="C18" s="297"/>
      <c r="D18" s="297"/>
      <c r="E18" s="296"/>
    </row>
    <row r="19" spans="1:5" ht="22.5" customHeight="1">
      <c r="A19" s="299" t="s">
        <v>12</v>
      </c>
      <c r="B19" s="296" t="s">
        <v>107</v>
      </c>
      <c r="C19" s="297"/>
      <c r="D19" s="297"/>
      <c r="E19" s="296"/>
    </row>
    <row r="20" spans="1:5" ht="21.75" customHeight="1">
      <c r="A20" s="299" t="s">
        <v>22</v>
      </c>
      <c r="B20" s="296" t="s">
        <v>82</v>
      </c>
      <c r="C20" s="297"/>
      <c r="D20" s="297"/>
      <c r="E20" s="296"/>
    </row>
    <row r="21" spans="1:5" ht="21" customHeight="1">
      <c r="A21" s="299" t="s">
        <v>56</v>
      </c>
      <c r="B21" s="296"/>
      <c r="C21" s="297"/>
      <c r="D21" s="297"/>
      <c r="E21" s="296"/>
    </row>
    <row r="22" spans="1:5" ht="22.5" customHeight="1">
      <c r="A22" s="299" t="s">
        <v>103</v>
      </c>
      <c r="B22" s="296"/>
      <c r="C22" s="297"/>
      <c r="D22" s="297"/>
      <c r="E22" s="296"/>
    </row>
    <row r="23" spans="1:5" ht="18.75" customHeight="1">
      <c r="A23" s="299" t="s">
        <v>14</v>
      </c>
      <c r="B23" s="296" t="s">
        <v>114</v>
      </c>
      <c r="C23" s="297"/>
      <c r="D23" s="297"/>
      <c r="E23" s="296">
        <v>12</v>
      </c>
    </row>
    <row r="24" spans="1:5" ht="21.75" customHeight="1">
      <c r="A24" s="299" t="s">
        <v>57</v>
      </c>
      <c r="B24" s="296" t="s">
        <v>109</v>
      </c>
      <c r="C24" s="297"/>
      <c r="D24" s="297"/>
      <c r="E24" s="296">
        <v>18</v>
      </c>
    </row>
    <row r="25" spans="1:5" ht="22.5" customHeight="1">
      <c r="A25" s="299" t="s">
        <v>15</v>
      </c>
      <c r="B25" s="296"/>
      <c r="C25" s="297"/>
      <c r="D25" s="297"/>
      <c r="E25" s="29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2019-11-26T07:34:09Z</dcterms:modified>
  <cp:category/>
  <cp:version/>
  <cp:contentType/>
  <cp:contentStatus/>
</cp:coreProperties>
</file>